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50" tabRatio="834" activeTab="0"/>
  </bookViews>
  <sheets>
    <sheet name="Bilan 2018-2019" sheetId="1" r:id="rId1"/>
    <sheet name="Prévisionnel 2019-2020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<sst xmlns="http://schemas.openxmlformats.org/spreadsheetml/2006/main" count="202" uniqueCount="107">
  <si>
    <t>SCTC</t>
  </si>
  <si>
    <t>BILAN</t>
  </si>
  <si>
    <t>Actif</t>
  </si>
  <si>
    <t>Passif</t>
  </si>
  <si>
    <t>Banque</t>
  </si>
  <si>
    <t>Provision pour retraite</t>
  </si>
  <si>
    <t>Caisse</t>
  </si>
  <si>
    <t>Provision pour charge</t>
  </si>
  <si>
    <t>Report à nouveau</t>
  </si>
  <si>
    <t>Total</t>
  </si>
  <si>
    <t>COMPTE DE RESULTAT</t>
  </si>
  <si>
    <t>Charges</t>
  </si>
  <si>
    <t>Produits</t>
  </si>
  <si>
    <t>Fournitures sportives</t>
  </si>
  <si>
    <t>Fournitures administratives</t>
  </si>
  <si>
    <t>Participations aux stages</t>
  </si>
  <si>
    <t>Ventes d'unités</t>
  </si>
  <si>
    <t>Tournois achats divers</t>
  </si>
  <si>
    <t>Manifestations recettes</t>
  </si>
  <si>
    <t>Manifestations achats divers</t>
  </si>
  <si>
    <t>Tournois recettes du bar</t>
  </si>
  <si>
    <t>Location des courts couverts</t>
  </si>
  <si>
    <t>Subvention CNDS</t>
  </si>
  <si>
    <t>Tournois droits d'engagement par équipe</t>
  </si>
  <si>
    <t>Tournois prix aux joueurs</t>
  </si>
  <si>
    <t>Subvention Municipale</t>
  </si>
  <si>
    <t>Tournois frais d'arbitrage</t>
  </si>
  <si>
    <t>Subvention Ligue</t>
  </si>
  <si>
    <t>Télécommunication</t>
  </si>
  <si>
    <t>Parrainages, sponsors</t>
  </si>
  <si>
    <t>Vente prestation Cours Mairie</t>
  </si>
  <si>
    <t>Formation professionnelle</t>
  </si>
  <si>
    <t>Cotisations</t>
  </si>
  <si>
    <t>Salaires</t>
  </si>
  <si>
    <t>Cours</t>
  </si>
  <si>
    <t>Honoraire sur stage</t>
  </si>
  <si>
    <t>Produits financiers</t>
  </si>
  <si>
    <t>Charges sur salaires</t>
  </si>
  <si>
    <t>Reprise sur dotation aux provisions sur charge</t>
  </si>
  <si>
    <t>Frais Santé</t>
  </si>
  <si>
    <t>Licences FFT</t>
  </si>
  <si>
    <t>Perte</t>
  </si>
  <si>
    <t>Prévisionnel</t>
  </si>
  <si>
    <t>Excédent</t>
  </si>
  <si>
    <t>Ventes badges et clefs</t>
  </si>
  <si>
    <t>Tournois droits d'engagements</t>
  </si>
  <si>
    <t>Petits équipements</t>
  </si>
  <si>
    <t>Frais de stages</t>
  </si>
  <si>
    <t>Ventes aux membres (balles, maillots...)</t>
  </si>
  <si>
    <t>Vente d'unités Balles jaune</t>
  </si>
  <si>
    <t>Achats licence annuel Balles jaune et Spartime</t>
  </si>
  <si>
    <t>Autres produits d'activités annexes</t>
  </si>
  <si>
    <t>Sous-traitance informatique</t>
  </si>
  <si>
    <t>Remboursement CPAM</t>
  </si>
  <si>
    <t>Subventions Conseil Régional</t>
  </si>
  <si>
    <t>Sous-traitance PSVA78</t>
  </si>
  <si>
    <t>Subventions Municipales</t>
  </si>
  <si>
    <t>Multirisques</t>
  </si>
  <si>
    <t>Cotisations (adhésions, licences et cours)</t>
  </si>
  <si>
    <t>Réceptions</t>
  </si>
  <si>
    <t>Internet</t>
  </si>
  <si>
    <t>Téléphone</t>
  </si>
  <si>
    <t>Services bancaires</t>
  </si>
  <si>
    <t>Formation professionnelle (Uniformation)</t>
  </si>
  <si>
    <t>Cotisations à l'URSSAF</t>
  </si>
  <si>
    <t>Cotisations aux mutuelles</t>
  </si>
  <si>
    <t>Cotisations aux caisses de retraites</t>
  </si>
  <si>
    <t>Cotisations aux autres organismes sociaux</t>
  </si>
  <si>
    <t>Médecine du travail</t>
  </si>
  <si>
    <t>Autres charges de personnel</t>
  </si>
  <si>
    <t>FFT licences</t>
  </si>
  <si>
    <t>FFT cotisation statutaire</t>
  </si>
  <si>
    <t>FFT taxes homologation tournois</t>
  </si>
  <si>
    <t>Cotisations remboursées</t>
  </si>
  <si>
    <t>Ecart</t>
  </si>
  <si>
    <t>Tournois droits d'engagement individuel</t>
  </si>
  <si>
    <t>Subvention Conseil départemental</t>
  </si>
  <si>
    <t>Prélèvements à la source (Impôt sur le revenu)</t>
  </si>
  <si>
    <t xml:space="preserve"> Achats badges et clefs</t>
  </si>
  <si>
    <t>Locations immobilières (courts couverts)</t>
  </si>
  <si>
    <t>Droits d'engagements par équipe</t>
  </si>
  <si>
    <t>Tournois trophées et prix aux joueurs</t>
  </si>
  <si>
    <t>Divers</t>
  </si>
  <si>
    <t>Tournois recettes bar</t>
  </si>
  <si>
    <t>Remboursement formations (TransFaire)</t>
  </si>
  <si>
    <t>FFT indemnité de saisie licences</t>
  </si>
  <si>
    <t>produits financiers</t>
  </si>
  <si>
    <t>Bilan 2018-2019</t>
  </si>
  <si>
    <t>COMPTE DE RESULTAT PREVISIONNEL 2019/2020</t>
  </si>
  <si>
    <t>Notes</t>
  </si>
  <si>
    <t>Solde</t>
  </si>
  <si>
    <t>Postes financiers</t>
  </si>
  <si>
    <t>% postes de charges</t>
  </si>
  <si>
    <t>% postes produits</t>
  </si>
  <si>
    <t>Bilan stages</t>
  </si>
  <si>
    <t xml:space="preserve">Licences pour systèmes informatique </t>
  </si>
  <si>
    <t>Licences pour systèmes informatiques</t>
  </si>
  <si>
    <t>Subventions et sponsors</t>
  </si>
  <si>
    <t>Fournitures sportives, ventes balles et maillots</t>
  </si>
  <si>
    <t>Tournois recettes, achats, frais d'arbitrage et taxes</t>
  </si>
  <si>
    <t>Manifestations</t>
  </si>
  <si>
    <t>Salaires, charges, licences FFT et cotisations perçues et remboursées</t>
  </si>
  <si>
    <t>Salaires, charges, licences FFT et cotisations perçu et remboursées</t>
  </si>
  <si>
    <t>Tournois recette, achats, frais d'arbitrage et taxes</t>
  </si>
  <si>
    <t>Diverses charges</t>
  </si>
  <si>
    <t>Divers charges et recettes</t>
  </si>
  <si>
    <t>Résultat (gain)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</si>
</sst>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_-* #,##0.00\ [$€-40C]_-;\-* #,##0.00\ [$€-40C]_-;_-* &quot;-&quot;??\ [$€-40C]_-;_-@_-"/>
  </numFmts>
  <fonts count="73"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4"/>
      <name val="Calibri"/>
      <family val="2"/>
    </font>
    <font>
      <b/>
      <sz val="14"/>
      <name val="Arial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u val="single"/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262626"/>
      <name val="Verdana"/>
      <family val="2"/>
    </font>
    <font>
      <sz val="10"/>
      <color rgb="FF006100"/>
      <name val="Arial"/>
      <family val="2"/>
    </font>
    <font>
      <b/>
      <sz val="10"/>
      <color rgb="FF262626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4170A9"/>
      <name val="Verdana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rgb="FFFFFFFF"/>
      <name val="Verdana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2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73A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164" fontId="59" fillId="0" borderId="0" applyFont="0" applyFill="0" applyBorder="0" applyAlignment="0" applyProtection="0"/>
    <xf numFmtId="0" fontId="60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Border="0" applyProtection="0">
      <alignment/>
    </xf>
    <xf numFmtId="9" fontId="59" fillId="0" borderId="0" applyFont="0" applyFill="0" applyBorder="0" applyAlignment="0" applyProtection="0"/>
    <xf numFmtId="0" fontId="62" fillId="33" borderId="9">
      <alignment horizontal="center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66" fillId="0" borderId="14" xfId="0" applyFont="1" applyBorder="1" applyAlignment="1">
      <alignment/>
    </xf>
    <xf numFmtId="0" fontId="1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7" fillId="0" borderId="15" xfId="0" applyFont="1" applyBorder="1" applyAlignment="1">
      <alignment horizontal="center"/>
    </xf>
    <xf numFmtId="4" fontId="66" fillId="0" borderId="15" xfId="0" applyNumberFormat="1" applyFont="1" applyBorder="1" applyAlignment="1">
      <alignment/>
    </xf>
    <xf numFmtId="0" fontId="66" fillId="0" borderId="0" xfId="0" applyFont="1" applyBorder="1" applyAlignment="1">
      <alignment horizontal="left" wrapText="1"/>
    </xf>
    <xf numFmtId="4" fontId="67" fillId="0" borderId="15" xfId="0" applyNumberFormat="1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0" fontId="66" fillId="0" borderId="15" xfId="0" applyFont="1" applyBorder="1" applyAlignment="1">
      <alignment/>
    </xf>
    <xf numFmtId="164" fontId="66" fillId="0" borderId="15" xfId="44" applyFont="1" applyBorder="1" applyAlignment="1">
      <alignment/>
    </xf>
    <xf numFmtId="164" fontId="66" fillId="0" borderId="18" xfId="44" applyFont="1" applyBorder="1" applyAlignment="1">
      <alignment/>
    </xf>
    <xf numFmtId="164" fontId="66" fillId="0" borderId="0" xfId="44" applyFont="1" applyBorder="1" applyAlignment="1">
      <alignment/>
    </xf>
    <xf numFmtId="164" fontId="11" fillId="0" borderId="15" xfId="44" applyFont="1" applyBorder="1" applyAlignment="1">
      <alignment/>
    </xf>
    <xf numFmtId="164" fontId="11" fillId="0" borderId="19" xfId="44" applyFont="1" applyBorder="1" applyAlignment="1">
      <alignment/>
    </xf>
    <xf numFmtId="164" fontId="12" fillId="0" borderId="15" xfId="44" applyFont="1" applyBorder="1" applyAlignment="1">
      <alignment/>
    </xf>
    <xf numFmtId="164" fontId="0" fillId="0" borderId="0" xfId="0" applyNumberFormat="1" applyFont="1" applyAlignment="1">
      <alignment/>
    </xf>
    <xf numFmtId="0" fontId="1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9" fillId="0" borderId="0" xfId="59">
      <alignment/>
      <protection/>
    </xf>
    <xf numFmtId="0" fontId="59" fillId="0" borderId="0" xfId="59" applyAlignment="1">
      <alignment vertical="center" wrapText="1"/>
      <protection/>
    </xf>
    <xf numFmtId="164" fontId="59" fillId="0" borderId="0" xfId="59" applyNumberFormat="1">
      <alignment/>
      <protection/>
    </xf>
    <xf numFmtId="0" fontId="68" fillId="0" borderId="19" xfId="59" applyFont="1" applyBorder="1">
      <alignment/>
      <protection/>
    </xf>
    <xf numFmtId="0" fontId="24" fillId="0" borderId="19" xfId="59" applyFont="1" applyBorder="1" applyAlignment="1">
      <alignment horizontal="center"/>
      <protection/>
    </xf>
    <xf numFmtId="0" fontId="48" fillId="34" borderId="19" xfId="59" applyFont="1" applyFill="1" applyBorder="1" applyAlignment="1">
      <alignment vertical="center"/>
      <protection/>
    </xf>
    <xf numFmtId="0" fontId="48" fillId="34" borderId="19" xfId="59" applyFont="1" applyFill="1" applyBorder="1" applyAlignment="1">
      <alignment horizontal="center" vertical="center"/>
      <protection/>
    </xf>
    <xf numFmtId="0" fontId="69" fillId="0" borderId="0" xfId="59" applyFont="1" applyBorder="1">
      <alignment/>
      <protection/>
    </xf>
    <xf numFmtId="0" fontId="44" fillId="35" borderId="19" xfId="59" applyFont="1" applyFill="1" applyBorder="1" applyAlignment="1">
      <alignment vertical="center" wrapText="1"/>
      <protection/>
    </xf>
    <xf numFmtId="164" fontId="70" fillId="35" borderId="19" xfId="57" applyFont="1" applyFill="1" applyBorder="1" applyAlignment="1">
      <alignment vertical="center" wrapText="1"/>
    </xf>
    <xf numFmtId="164" fontId="44" fillId="0" borderId="19" xfId="59" applyNumberFormat="1" applyFont="1" applyBorder="1" applyAlignment="1">
      <alignment vertical="center" wrapText="1"/>
      <protection/>
    </xf>
    <xf numFmtId="0" fontId="26" fillId="36" borderId="19" xfId="59" applyFont="1" applyFill="1" applyBorder="1" applyAlignment="1">
      <alignment vertical="center" wrapText="1"/>
      <protection/>
    </xf>
    <xf numFmtId="164" fontId="44" fillId="0" borderId="19" xfId="57" applyFont="1" applyBorder="1" applyAlignment="1">
      <alignment vertical="center" wrapText="1"/>
    </xf>
    <xf numFmtId="10" fontId="44" fillId="0" borderId="19" xfId="63" applyNumberFormat="1" applyFont="1" applyBorder="1" applyAlignment="1">
      <alignment vertical="center" wrapText="1"/>
    </xf>
    <xf numFmtId="10" fontId="59" fillId="0" borderId="0" xfId="63" applyNumberFormat="1" applyFont="1" applyBorder="1" applyAlignment="1">
      <alignment vertical="center" wrapText="1"/>
    </xf>
    <xf numFmtId="164" fontId="70" fillId="37" borderId="19" xfId="57" applyFont="1" applyFill="1" applyBorder="1" applyAlignment="1">
      <alignment vertical="center" wrapText="1"/>
    </xf>
    <xf numFmtId="164" fontId="70" fillId="38" borderId="15" xfId="57" applyFont="1" applyFill="1" applyBorder="1" applyAlignment="1">
      <alignment vertical="center" wrapText="1"/>
    </xf>
    <xf numFmtId="164" fontId="70" fillId="38" borderId="19" xfId="57" applyFont="1" applyFill="1" applyBorder="1" applyAlignment="1">
      <alignment vertical="center" wrapText="1"/>
    </xf>
    <xf numFmtId="164" fontId="70" fillId="19" borderId="19" xfId="57" applyFont="1" applyFill="1" applyBorder="1" applyAlignment="1">
      <alignment vertical="center" wrapText="1"/>
    </xf>
    <xf numFmtId="0" fontId="26" fillId="39" borderId="19" xfId="59" applyFont="1" applyFill="1" applyBorder="1" applyAlignment="1">
      <alignment vertical="center" wrapText="1"/>
      <protection/>
    </xf>
    <xf numFmtId="164" fontId="44" fillId="39" borderId="19" xfId="57" applyFont="1" applyFill="1" applyBorder="1" applyAlignment="1">
      <alignment vertical="center" wrapText="1"/>
    </xf>
    <xf numFmtId="164" fontId="44" fillId="39" borderId="19" xfId="59" applyNumberFormat="1" applyFont="1" applyFill="1" applyBorder="1" applyAlignment="1">
      <alignment vertical="center" wrapText="1"/>
      <protection/>
    </xf>
    <xf numFmtId="10" fontId="44" fillId="39" borderId="19" xfId="63" applyNumberFormat="1" applyFont="1" applyFill="1" applyBorder="1" applyAlignment="1">
      <alignment vertical="center" wrapText="1"/>
    </xf>
    <xf numFmtId="164" fontId="70" fillId="19" borderId="19" xfId="57" applyFont="1" applyFill="1" applyBorder="1" applyAlignment="1">
      <alignment horizontal="right" vertical="center" wrapText="1"/>
    </xf>
    <xf numFmtId="164" fontId="59" fillId="0" borderId="0" xfId="59" applyNumberFormat="1" applyAlignment="1">
      <alignment vertical="center" wrapText="1"/>
      <protection/>
    </xf>
    <xf numFmtId="0" fontId="70" fillId="40" borderId="19" xfId="59" applyFont="1" applyFill="1" applyBorder="1" applyAlignment="1">
      <alignment vertical="center" wrapText="1"/>
      <protection/>
    </xf>
    <xf numFmtId="164" fontId="70" fillId="40" borderId="19" xfId="57" applyFont="1" applyFill="1" applyBorder="1" applyAlignment="1">
      <alignment vertical="center" wrapText="1"/>
    </xf>
    <xf numFmtId="164" fontId="70" fillId="41" borderId="19" xfId="57" applyFont="1" applyFill="1" applyBorder="1" applyAlignment="1">
      <alignment horizontal="right" vertical="center" wrapText="1"/>
    </xf>
    <xf numFmtId="164" fontId="70" fillId="41" borderId="19" xfId="57" applyFont="1" applyFill="1" applyBorder="1" applyAlignment="1">
      <alignment vertical="center" wrapText="1"/>
    </xf>
    <xf numFmtId="0" fontId="70" fillId="11" borderId="19" xfId="59" applyFont="1" applyFill="1" applyBorder="1" applyAlignment="1">
      <alignment vertical="center" wrapText="1"/>
      <protection/>
    </xf>
    <xf numFmtId="164" fontId="70" fillId="11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horizontal="right" vertical="center" wrapText="1"/>
    </xf>
    <xf numFmtId="164" fontId="44" fillId="0" borderId="19" xfId="59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66" fillId="0" borderId="0" xfId="0" applyFont="1" applyBorder="1" applyAlignment="1">
      <alignment horizontal="left"/>
    </xf>
    <xf numFmtId="165" fontId="0" fillId="0" borderId="0" xfId="62" applyNumberFormat="1">
      <alignment/>
    </xf>
    <xf numFmtId="0" fontId="0" fillId="0" borderId="11" xfId="0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164" fontId="67" fillId="0" borderId="15" xfId="44" applyFont="1" applyBorder="1" applyAlignment="1">
      <alignment vertical="center"/>
    </xf>
    <xf numFmtId="164" fontId="67" fillId="0" borderId="15" xfId="44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4" fontId="67" fillId="0" borderId="15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horizontal="right" vertical="center"/>
    </xf>
    <xf numFmtId="4" fontId="67" fillId="0" borderId="15" xfId="62" applyNumberFormat="1" applyFont="1" applyBorder="1" applyAlignment="1" applyProtection="1">
      <alignment horizontal="right" vertical="center"/>
      <protection/>
    </xf>
    <xf numFmtId="164" fontId="67" fillId="0" borderId="15" xfId="44" applyFont="1" applyBorder="1" applyAlignment="1" applyProtection="1">
      <alignment horizontal="center" vertical="center"/>
      <protection/>
    </xf>
    <xf numFmtId="164" fontId="67" fillId="0" borderId="15" xfId="44" applyFont="1" applyBorder="1" applyAlignment="1">
      <alignment horizontal="right" vertical="center"/>
    </xf>
    <xf numFmtId="0" fontId="67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164" fontId="71" fillId="0" borderId="18" xfId="44" applyFont="1" applyBorder="1" applyAlignment="1">
      <alignment horizontal="right" vertical="center"/>
    </xf>
    <xf numFmtId="0" fontId="67" fillId="0" borderId="17" xfId="0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66" fillId="0" borderId="15" xfId="44" applyFont="1" applyFill="1" applyBorder="1" applyAlignment="1">
      <alignment/>
    </xf>
    <xf numFmtId="0" fontId="66" fillId="0" borderId="14" xfId="0" applyFont="1" applyBorder="1" applyAlignment="1">
      <alignment horizontal="right"/>
    </xf>
    <xf numFmtId="166" fontId="66" fillId="0" borderId="15" xfId="0" applyNumberFormat="1" applyFont="1" applyFill="1" applyBorder="1" applyAlignment="1">
      <alignment/>
    </xf>
    <xf numFmtId="0" fontId="66" fillId="39" borderId="17" xfId="0" applyFont="1" applyFill="1" applyBorder="1" applyAlignment="1">
      <alignment/>
    </xf>
    <xf numFmtId="164" fontId="66" fillId="39" borderId="18" xfId="44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44" fillId="18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/>
      <protection/>
    </xf>
    <xf numFmtId="164" fontId="70" fillId="18" borderId="19" xfId="57" applyFont="1" applyFill="1" applyBorder="1" applyAlignment="1">
      <alignment horizontal="center" vertical="center" wrapText="1"/>
    </xf>
    <xf numFmtId="164" fontId="70" fillId="41" borderId="20" xfId="57" applyFont="1" applyFill="1" applyBorder="1" applyAlignment="1">
      <alignment horizontal="center" vertical="center" wrapText="1"/>
    </xf>
    <xf numFmtId="164" fontId="70" fillId="41" borderId="22" xfId="57" applyFont="1" applyFill="1" applyBorder="1" applyAlignment="1">
      <alignment horizontal="center" vertical="center" wrapText="1"/>
    </xf>
    <xf numFmtId="164" fontId="70" fillId="41" borderId="21" xfId="57" applyFont="1" applyFill="1" applyBorder="1" applyAlignment="1">
      <alignment horizontal="center" vertical="center" wrapText="1"/>
    </xf>
    <xf numFmtId="0" fontId="70" fillId="19" borderId="19" xfId="59" applyFont="1" applyFill="1" applyBorder="1" applyAlignment="1">
      <alignment horizontal="center" vertical="center" wrapText="1"/>
      <protection/>
    </xf>
    <xf numFmtId="164" fontId="70" fillId="19" borderId="20" xfId="57" applyFont="1" applyFill="1" applyBorder="1" applyAlignment="1">
      <alignment horizontal="center" vertical="center" wrapText="1"/>
    </xf>
    <xf numFmtId="164" fontId="70" fillId="19" borderId="22" xfId="57" applyFont="1" applyFill="1" applyBorder="1" applyAlignment="1">
      <alignment horizontal="center" vertical="center" wrapText="1"/>
    </xf>
    <xf numFmtId="164" fontId="70" fillId="19" borderId="21" xfId="57" applyFont="1" applyFill="1" applyBorder="1" applyAlignment="1">
      <alignment horizontal="center" vertical="center" wrapText="1"/>
    </xf>
    <xf numFmtId="164" fontId="44" fillId="0" borderId="20" xfId="59" applyNumberFormat="1" applyFont="1" applyBorder="1" applyAlignment="1">
      <alignment horizontal="center" vertical="center" wrapText="1"/>
      <protection/>
    </xf>
    <xf numFmtId="0" fontId="44" fillId="0" borderId="22" xfId="59" applyFont="1" applyBorder="1" applyAlignment="1">
      <alignment horizontal="center" vertical="center" wrapText="1"/>
      <protection/>
    </xf>
    <xf numFmtId="0" fontId="44" fillId="0" borderId="21" xfId="59" applyFont="1" applyBorder="1" applyAlignment="1">
      <alignment horizontal="center" vertical="center" wrapText="1"/>
      <protection/>
    </xf>
    <xf numFmtId="0" fontId="70" fillId="41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 wrapText="1"/>
      <protection/>
    </xf>
    <xf numFmtId="0" fontId="44" fillId="37" borderId="20" xfId="59" applyFont="1" applyFill="1" applyBorder="1" applyAlignment="1">
      <alignment horizontal="center" vertical="center" wrapText="1"/>
      <protection/>
    </xf>
    <xf numFmtId="0" fontId="44" fillId="37" borderId="22" xfId="59" applyFont="1" applyFill="1" applyBorder="1" applyAlignment="1">
      <alignment horizontal="center" vertical="center" wrapText="1"/>
      <protection/>
    </xf>
    <xf numFmtId="0" fontId="44" fillId="37" borderId="21" xfId="59" applyFont="1" applyFill="1" applyBorder="1" applyAlignment="1">
      <alignment horizontal="center" vertical="center" wrapText="1"/>
      <protection/>
    </xf>
    <xf numFmtId="164" fontId="44" fillId="0" borderId="22" xfId="59" applyNumberFormat="1" applyFont="1" applyBorder="1" applyAlignment="1">
      <alignment horizontal="center" vertical="center" wrapText="1"/>
      <protection/>
    </xf>
    <xf numFmtId="164" fontId="44" fillId="0" borderId="21" xfId="59" applyNumberFormat="1" applyFont="1" applyBorder="1" applyAlignment="1">
      <alignment horizontal="center" vertical="center" wrapText="1"/>
      <protection/>
    </xf>
    <xf numFmtId="164" fontId="70" fillId="37" borderId="20" xfId="57" applyFont="1" applyFill="1" applyBorder="1" applyAlignment="1">
      <alignment horizontal="center" vertical="center" wrapText="1"/>
    </xf>
    <xf numFmtId="164" fontId="70" fillId="37" borderId="21" xfId="57" applyFont="1" applyFill="1" applyBorder="1" applyAlignment="1">
      <alignment horizontal="center" vertical="center" wrapText="1"/>
    </xf>
    <xf numFmtId="0" fontId="70" fillId="38" borderId="20" xfId="59" applyFont="1" applyFill="1" applyBorder="1" applyAlignment="1">
      <alignment horizontal="center" vertical="center" wrapText="1"/>
      <protection/>
    </xf>
    <xf numFmtId="0" fontId="70" fillId="38" borderId="22" xfId="59" applyFont="1" applyFill="1" applyBorder="1" applyAlignment="1">
      <alignment horizontal="center" vertical="center" wrapText="1"/>
      <protection/>
    </xf>
    <xf numFmtId="0" fontId="70" fillId="38" borderId="21" xfId="59" applyFont="1" applyFill="1" applyBorder="1" applyAlignment="1">
      <alignment horizontal="center" vertical="center" wrapText="1"/>
      <protection/>
    </xf>
    <xf numFmtId="164" fontId="70" fillId="38" borderId="20" xfId="57" applyFont="1" applyFill="1" applyBorder="1" applyAlignment="1">
      <alignment horizontal="center" vertical="center" wrapText="1"/>
    </xf>
    <xf numFmtId="164" fontId="70" fillId="38" borderId="22" xfId="57" applyFont="1" applyFill="1" applyBorder="1" applyAlignment="1">
      <alignment horizontal="center" vertical="center" wrapText="1"/>
    </xf>
    <xf numFmtId="164" fontId="70" fillId="38" borderId="21" xfId="57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lobal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onétaire 2" xfId="57"/>
    <cellStyle name="Neutral" xfId="58"/>
    <cellStyle name="Normal 2" xfId="59"/>
    <cellStyle name="Note" xfId="60"/>
    <cellStyle name="Output" xfId="61"/>
    <cellStyle name="Percent" xfId="62"/>
    <cellStyle name="Pourcentage 2" xfId="63"/>
    <cellStyle name="TableHead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19"/>
          <c:w val="0.921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Feuil1!$Q$18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Feuil1!$Q$19:$Q$26</c:f>
              <c:numCache/>
            </c:numRef>
          </c:val>
          <c:shape val="cylinder"/>
        </c:ser>
        <c:ser>
          <c:idx val="1"/>
          <c:order val="1"/>
          <c:tx>
            <c:strRef>
              <c:f>Feuil1!$R$18</c:f>
              <c:strCache>
                <c:ptCount val="1"/>
                <c:pt idx="0">
                  <c:v>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Feuil1!$R$19:$R$26</c:f>
              <c:numCache/>
            </c:numRef>
          </c:val>
          <c:shape val="cylinder"/>
        </c:ser>
        <c:shape val="cylinder"/>
        <c:axId val="31634799"/>
        <c:axId val="16277736"/>
        <c:axId val="12281897"/>
      </c:bar3DChart>
      <c:catAx>
        <c:axId val="316347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7736"/>
        <c:crosses val="autoZero"/>
        <c:auto val="1"/>
        <c:lblOffset val="100"/>
        <c:tickLblSkip val="1"/>
        <c:noMultiLvlLbl val="0"/>
      </c:catAx>
      <c:valAx>
        <c:axId val="1627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799"/>
        <c:crossesAt val="1"/>
        <c:crossBetween val="between"/>
        <c:dispUnits/>
      </c:valAx>
      <c:ser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77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75"/>
          <c:y val="0.44975"/>
          <c:w val="0.055"/>
          <c:h val="0.09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925"/>
          <c:w val="0.998"/>
          <c:h val="0.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Feuil1!$S$4</c:f>
              <c:strCache>
                <c:ptCount val="1"/>
                <c:pt idx="0">
                  <c:v>% postes de 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Feuil1!$S$5:$S$12</c:f>
              <c:numCache/>
            </c:numRef>
          </c:val>
          <c:shape val="box"/>
        </c:ser>
        <c:ser>
          <c:idx val="1"/>
          <c:order val="1"/>
          <c:tx>
            <c:strRef>
              <c:f>Feuil1!$T$4</c:f>
              <c:strCache>
                <c:ptCount val="1"/>
                <c:pt idx="0">
                  <c:v>% postes 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Feuil1!$T$5:$T$12</c:f>
              <c:numCache/>
            </c:numRef>
          </c:val>
          <c:shape val="box"/>
        </c:ser>
        <c:shape val="box"/>
        <c:axId val="43428210"/>
        <c:axId val="55309571"/>
      </c:bar3DChart>
      <c:catAx>
        <c:axId val="4342821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571"/>
        <c:crosses val="autoZero"/>
        <c:auto val="1"/>
        <c:lblOffset val="100"/>
        <c:tickLblSkip val="1"/>
        <c:noMultiLvlLbl val="0"/>
      </c:catAx>
      <c:valAx>
        <c:axId val="553095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2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045"/>
          <c:w val="0.27625"/>
          <c:h val="0.08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2</xdr:col>
      <xdr:colOff>666750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695325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28</xdr:row>
      <xdr:rowOff>19050</xdr:rowOff>
    </xdr:from>
    <xdr:to>
      <xdr:col>27</xdr:col>
      <xdr:colOff>200025</xdr:colOff>
      <xdr:row>52</xdr:row>
      <xdr:rowOff>76200</xdr:rowOff>
    </xdr:to>
    <xdr:graphicFrame>
      <xdr:nvGraphicFramePr>
        <xdr:cNvPr id="1" name="Graphique 2"/>
        <xdr:cNvGraphicFramePr/>
      </xdr:nvGraphicFramePr>
      <xdr:xfrm>
        <a:off x="15306675" y="7181850"/>
        <a:ext cx="116586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342900</xdr:colOff>
      <xdr:row>2</xdr:row>
      <xdr:rowOff>9525</xdr:rowOff>
    </xdr:from>
    <xdr:to>
      <xdr:col>27</xdr:col>
      <xdr:colOff>419100</xdr:colOff>
      <xdr:row>23</xdr:row>
      <xdr:rowOff>466725</xdr:rowOff>
    </xdr:to>
    <xdr:graphicFrame>
      <xdr:nvGraphicFramePr>
        <xdr:cNvPr id="2" name="Graphique 4"/>
        <xdr:cNvGraphicFramePr/>
      </xdr:nvGraphicFramePr>
      <xdr:xfrm>
        <a:off x="22536150" y="400050"/>
        <a:ext cx="46482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showGridLines="0" tabSelected="1" zoomScalePageLayoutView="0" workbookViewId="0" topLeftCell="A1">
      <selection activeCell="G33" sqref="G33"/>
    </sheetView>
  </sheetViews>
  <sheetFormatPr defaultColWidth="9.140625" defaultRowHeight="15"/>
  <cols>
    <col min="1" max="1" width="1.1484375" style="2" customWidth="1"/>
    <col min="2" max="2" width="6.57421875" style="2" customWidth="1"/>
    <col min="3" max="3" width="33.28125" style="2" customWidth="1"/>
    <col min="4" max="4" width="13.57421875" style="2" bestFit="1" customWidth="1"/>
    <col min="5" max="5" width="2.00390625" style="2" customWidth="1"/>
    <col min="6" max="6" width="5.8515625" style="2" customWidth="1"/>
    <col min="7" max="7" width="34.421875" style="2" customWidth="1"/>
    <col min="8" max="8" width="12.421875" style="2" bestFit="1" customWidth="1"/>
    <col min="9" max="10" width="10.57421875" style="2" customWidth="1"/>
    <col min="11" max="11" width="41.7109375" style="2" customWidth="1"/>
    <col min="12" max="12" width="10.57421875" style="2" customWidth="1"/>
    <col min="13" max="13" width="11.8515625" style="2" customWidth="1"/>
    <col min="14" max="14" width="12.7109375" style="2" customWidth="1"/>
    <col min="15" max="16384" width="10.57421875" style="2" customWidth="1"/>
  </cols>
  <sheetData>
    <row r="1" spans="2:8" ht="45" customHeight="1">
      <c r="B1" s="129" t="s">
        <v>0</v>
      </c>
      <c r="C1" s="129"/>
      <c r="D1" s="129"/>
      <c r="E1" s="129"/>
      <c r="F1" s="129"/>
      <c r="G1" s="129"/>
      <c r="H1" s="129"/>
    </row>
    <row r="2" spans="2:8" ht="45" customHeight="1">
      <c r="B2" s="130" t="s">
        <v>87</v>
      </c>
      <c r="C2" s="130"/>
      <c r="D2" s="130"/>
      <c r="E2" s="130"/>
      <c r="F2" s="130"/>
      <c r="G2" s="130"/>
      <c r="H2" s="130"/>
    </row>
    <row r="3" spans="2:8" ht="6" customHeight="1">
      <c r="B3" s="1"/>
      <c r="C3" s="3"/>
      <c r="D3" s="4"/>
      <c r="E3" s="3"/>
      <c r="F3" s="5"/>
      <c r="G3" s="3"/>
      <c r="H3" s="4"/>
    </row>
    <row r="4" spans="2:8" ht="15">
      <c r="B4" s="6"/>
      <c r="C4" s="7"/>
      <c r="D4" s="8"/>
      <c r="E4" s="7"/>
      <c r="F4" s="9"/>
      <c r="G4" s="7"/>
      <c r="H4" s="10"/>
    </row>
    <row r="5" spans="2:8" ht="15.75">
      <c r="B5" s="11" t="s">
        <v>1</v>
      </c>
      <c r="C5" s="12"/>
      <c r="D5" s="13"/>
      <c r="E5" s="14"/>
      <c r="F5" s="15"/>
      <c r="G5" s="14"/>
      <c r="H5" s="16"/>
    </row>
    <row r="6" spans="2:8" ht="15" customHeight="1">
      <c r="B6" s="17"/>
      <c r="C6" s="18"/>
      <c r="D6" s="13"/>
      <c r="E6" s="18"/>
      <c r="F6" s="19"/>
      <c r="G6" s="18"/>
      <c r="H6" s="16"/>
    </row>
    <row r="7" spans="2:8" ht="15">
      <c r="B7" s="17"/>
      <c r="C7" s="20" t="s">
        <v>2</v>
      </c>
      <c r="D7" s="13"/>
      <c r="E7" s="21"/>
      <c r="F7" s="19"/>
      <c r="G7" s="20" t="s">
        <v>3</v>
      </c>
      <c r="H7" s="16"/>
    </row>
    <row r="8" spans="2:8" ht="15">
      <c r="B8" s="17"/>
      <c r="C8" s="13"/>
      <c r="D8" s="13"/>
      <c r="E8" s="18"/>
      <c r="F8" s="19"/>
      <c r="G8" s="13"/>
      <c r="H8" s="16"/>
    </row>
    <row r="9" spans="2:8" ht="15">
      <c r="B9" s="22">
        <v>21531</v>
      </c>
      <c r="C9" s="23" t="s">
        <v>4</v>
      </c>
      <c r="D9" s="56">
        <v>41271.76</v>
      </c>
      <c r="E9" s="23"/>
      <c r="F9" s="23">
        <v>153</v>
      </c>
      <c r="G9" s="24" t="s">
        <v>5</v>
      </c>
      <c r="H9" s="57">
        <v>30000</v>
      </c>
    </row>
    <row r="10" spans="2:8" ht="15">
      <c r="B10" s="22">
        <v>530</v>
      </c>
      <c r="C10" s="23" t="s">
        <v>6</v>
      </c>
      <c r="D10" s="56">
        <v>45.81</v>
      </c>
      <c r="E10" s="23"/>
      <c r="F10" s="23">
        <v>1655</v>
      </c>
      <c r="G10" s="23" t="s">
        <v>7</v>
      </c>
      <c r="H10" s="57">
        <v>125.08</v>
      </c>
    </row>
    <row r="11" spans="2:8" ht="15">
      <c r="B11" s="26"/>
      <c r="C11" s="23"/>
      <c r="D11" s="23"/>
      <c r="E11" s="23"/>
      <c r="F11" s="23"/>
      <c r="G11" s="24" t="s">
        <v>8</v>
      </c>
      <c r="H11" s="57">
        <v>9000</v>
      </c>
    </row>
    <row r="12" spans="2:8" ht="15">
      <c r="B12" s="26"/>
      <c r="C12" s="23"/>
      <c r="D12" s="23"/>
      <c r="E12" s="23"/>
      <c r="F12" s="23"/>
      <c r="G12" s="24"/>
      <c r="H12" s="25"/>
    </row>
    <row r="13" spans="2:10" ht="15">
      <c r="B13" s="26"/>
      <c r="C13" s="23"/>
      <c r="D13" s="23"/>
      <c r="E13" s="23"/>
      <c r="F13" s="23"/>
      <c r="G13" s="27" t="s">
        <v>106</v>
      </c>
      <c r="H13" s="59">
        <v>2192.49</v>
      </c>
      <c r="J13" s="28"/>
    </row>
    <row r="14" spans="2:8" ht="15">
      <c r="B14" s="29"/>
      <c r="C14" s="23"/>
      <c r="D14" s="24"/>
      <c r="E14" s="23"/>
      <c r="F14" s="30"/>
      <c r="G14" s="27"/>
      <c r="H14" s="31"/>
    </row>
    <row r="15" spans="2:10" ht="15">
      <c r="B15" s="29"/>
      <c r="C15" s="32" t="s">
        <v>9</v>
      </c>
      <c r="D15" s="58">
        <f>D9+D10</f>
        <v>41317.57</v>
      </c>
      <c r="E15" s="23"/>
      <c r="F15" s="30"/>
      <c r="G15" s="32" t="s">
        <v>9</v>
      </c>
      <c r="H15" s="58">
        <f>H9+H10+H11+H13</f>
        <v>41317.57</v>
      </c>
      <c r="J15" s="28"/>
    </row>
    <row r="16" spans="2:8" ht="15">
      <c r="B16" s="33"/>
      <c r="C16" s="34"/>
      <c r="D16" s="35"/>
      <c r="E16" s="34"/>
      <c r="F16" s="36"/>
      <c r="G16" s="34"/>
      <c r="H16" s="37"/>
    </row>
    <row r="18" spans="2:8" ht="15.75">
      <c r="B18" s="38" t="s">
        <v>10</v>
      </c>
      <c r="C18" s="7"/>
      <c r="D18" s="7"/>
      <c r="E18" s="7"/>
      <c r="F18" s="7"/>
      <c r="G18" s="7"/>
      <c r="H18" s="39"/>
    </row>
    <row r="19" spans="2:8" ht="15">
      <c r="B19" s="40"/>
      <c r="C19" s="18"/>
      <c r="D19" s="18"/>
      <c r="E19" s="18"/>
      <c r="F19" s="18"/>
      <c r="G19" s="18"/>
      <c r="H19" s="41"/>
    </row>
    <row r="20" spans="2:8" ht="15">
      <c r="B20" s="42"/>
      <c r="C20" s="43" t="s">
        <v>11</v>
      </c>
      <c r="D20" s="44"/>
      <c r="E20" s="23"/>
      <c r="F20" s="42"/>
      <c r="G20" s="43" t="s">
        <v>12</v>
      </c>
      <c r="H20" s="44"/>
    </row>
    <row r="21" spans="2:8" ht="15">
      <c r="B21" s="26"/>
      <c r="C21" s="23"/>
      <c r="D21" s="45"/>
      <c r="E21" s="23"/>
      <c r="F21" s="26"/>
      <c r="G21" s="23"/>
      <c r="H21" s="45"/>
    </row>
    <row r="22" spans="2:8" s="52" customFormat="1" ht="17.25" customHeight="1">
      <c r="B22" s="51">
        <v>4421</v>
      </c>
      <c r="C22" s="23" t="s">
        <v>77</v>
      </c>
      <c r="D22" s="54">
        <v>-2553</v>
      </c>
      <c r="E22" s="23"/>
      <c r="F22" s="22">
        <v>7030</v>
      </c>
      <c r="G22" s="23" t="s">
        <v>44</v>
      </c>
      <c r="H22" s="54">
        <v>167.5</v>
      </c>
    </row>
    <row r="23" spans="2:8" s="52" customFormat="1" ht="17.25" customHeight="1">
      <c r="B23" s="51">
        <v>6010</v>
      </c>
      <c r="C23" s="23" t="s">
        <v>13</v>
      </c>
      <c r="D23" s="54">
        <v>-8444.11</v>
      </c>
      <c r="E23" s="23"/>
      <c r="F23" s="22">
        <v>7061</v>
      </c>
      <c r="G23" s="23" t="s">
        <v>45</v>
      </c>
      <c r="H23" s="54">
        <v>7569.5</v>
      </c>
    </row>
    <row r="24" spans="2:8" s="52" customFormat="1" ht="17.25" customHeight="1">
      <c r="B24" s="51">
        <v>6030</v>
      </c>
      <c r="C24" s="23" t="s">
        <v>78</v>
      </c>
      <c r="D24" s="54">
        <v>-250</v>
      </c>
      <c r="E24" s="23"/>
      <c r="F24" s="22">
        <v>7067</v>
      </c>
      <c r="G24" s="23" t="s">
        <v>15</v>
      </c>
      <c r="H24" s="54">
        <v>17852</v>
      </c>
    </row>
    <row r="25" spans="2:8" s="52" customFormat="1" ht="17.25" customHeight="1">
      <c r="B25" s="51">
        <v>6064</v>
      </c>
      <c r="C25" s="23" t="s">
        <v>46</v>
      </c>
      <c r="D25" s="54">
        <v>-7.45</v>
      </c>
      <c r="E25" s="23"/>
      <c r="F25" s="22">
        <v>7071</v>
      </c>
      <c r="G25" s="23" t="s">
        <v>48</v>
      </c>
      <c r="H25" s="54">
        <v>30</v>
      </c>
    </row>
    <row r="26" spans="2:8" s="52" customFormat="1" ht="17.25" customHeight="1">
      <c r="B26" s="51">
        <v>6067</v>
      </c>
      <c r="C26" s="23" t="s">
        <v>47</v>
      </c>
      <c r="D26" s="54">
        <v>-875.2</v>
      </c>
      <c r="E26" s="23"/>
      <c r="F26" s="22">
        <v>7073</v>
      </c>
      <c r="G26" s="23" t="s">
        <v>49</v>
      </c>
      <c r="H26" s="54">
        <v>2040</v>
      </c>
    </row>
    <row r="27" spans="2:8" s="52" customFormat="1" ht="17.25" customHeight="1">
      <c r="B27" s="51">
        <v>6068</v>
      </c>
      <c r="C27" s="23" t="s">
        <v>17</v>
      </c>
      <c r="D27" s="54">
        <v>-374.41</v>
      </c>
      <c r="E27" s="23"/>
      <c r="F27" s="22">
        <v>7084</v>
      </c>
      <c r="G27" s="23" t="s">
        <v>18</v>
      </c>
      <c r="H27" s="54">
        <v>1457</v>
      </c>
    </row>
    <row r="28" spans="2:8" s="52" customFormat="1" ht="17.25" customHeight="1">
      <c r="B28" s="51">
        <v>6069</v>
      </c>
      <c r="C28" s="23" t="s">
        <v>19</v>
      </c>
      <c r="D28" s="54">
        <v>-1325.8500000000001</v>
      </c>
      <c r="E28" s="23"/>
      <c r="F28" s="22">
        <v>7085</v>
      </c>
      <c r="G28" s="23" t="s">
        <v>83</v>
      </c>
      <c r="H28" s="54">
        <v>263.5</v>
      </c>
    </row>
    <row r="29" spans="2:8" s="52" customFormat="1" ht="17.25" customHeight="1">
      <c r="B29" s="51">
        <v>6073</v>
      </c>
      <c r="C29" s="23" t="s">
        <v>50</v>
      </c>
      <c r="D29" s="54">
        <v>-748.76</v>
      </c>
      <c r="E29" s="23"/>
      <c r="F29" s="22">
        <v>7088</v>
      </c>
      <c r="G29" s="23" t="s">
        <v>51</v>
      </c>
      <c r="H29" s="54">
        <v>1515</v>
      </c>
    </row>
    <row r="30" spans="2:8" s="52" customFormat="1" ht="17.25" customHeight="1">
      <c r="B30" s="51">
        <v>6111</v>
      </c>
      <c r="C30" s="23" t="s">
        <v>52</v>
      </c>
      <c r="D30" s="54">
        <v>-40.66</v>
      </c>
      <c r="E30" s="23"/>
      <c r="F30" s="22">
        <v>7311</v>
      </c>
      <c r="G30" s="23" t="s">
        <v>53</v>
      </c>
      <c r="H30" s="54">
        <v>1634.24</v>
      </c>
    </row>
    <row r="31" spans="2:8" s="52" customFormat="1" ht="17.25" customHeight="1">
      <c r="B31" s="51">
        <v>6114</v>
      </c>
      <c r="C31" s="23" t="s">
        <v>55</v>
      </c>
      <c r="D31" s="54">
        <v>-1220</v>
      </c>
      <c r="E31" s="23"/>
      <c r="F31" s="22">
        <v>7313</v>
      </c>
      <c r="G31" s="23" t="s">
        <v>84</v>
      </c>
      <c r="H31" s="54">
        <v>3790</v>
      </c>
    </row>
    <row r="32" spans="2:8" s="52" customFormat="1" ht="17.25" customHeight="1">
      <c r="B32" s="51">
        <v>6132</v>
      </c>
      <c r="C32" s="23" t="s">
        <v>79</v>
      </c>
      <c r="D32" s="54">
        <v>-4224</v>
      </c>
      <c r="E32" s="23"/>
      <c r="F32" s="22">
        <v>7412</v>
      </c>
      <c r="G32" s="23" t="s">
        <v>54</v>
      </c>
      <c r="H32" s="54">
        <v>2000</v>
      </c>
    </row>
    <row r="33" spans="2:8" s="52" customFormat="1" ht="17.25" customHeight="1">
      <c r="B33" s="51">
        <v>6161</v>
      </c>
      <c r="C33" s="23" t="s">
        <v>57</v>
      </c>
      <c r="D33" s="54">
        <v>-953.36</v>
      </c>
      <c r="E33" s="23"/>
      <c r="F33" s="22">
        <v>7414</v>
      </c>
      <c r="G33" s="23" t="s">
        <v>56</v>
      </c>
      <c r="H33" s="54">
        <v>3800</v>
      </c>
    </row>
    <row r="34" spans="2:8" s="52" customFormat="1" ht="17.25" customHeight="1">
      <c r="B34" s="51">
        <v>6163</v>
      </c>
      <c r="C34" s="23" t="s">
        <v>80</v>
      </c>
      <c r="D34" s="54">
        <v>-571</v>
      </c>
      <c r="E34" s="23"/>
      <c r="F34" s="22">
        <v>7490</v>
      </c>
      <c r="G34" s="23" t="s">
        <v>29</v>
      </c>
      <c r="H34" s="46">
        <v>3000</v>
      </c>
    </row>
    <row r="35" spans="2:8" s="52" customFormat="1" ht="17.25" customHeight="1">
      <c r="B35" s="51">
        <v>6235</v>
      </c>
      <c r="C35" s="23" t="s">
        <v>81</v>
      </c>
      <c r="D35" s="54">
        <v>-1063</v>
      </c>
      <c r="E35" s="23"/>
      <c r="F35" s="22">
        <v>7563</v>
      </c>
      <c r="G35" s="23" t="s">
        <v>85</v>
      </c>
      <c r="H35" s="46">
        <v>526</v>
      </c>
    </row>
    <row r="36" spans="2:8" s="52" customFormat="1" ht="17.25" customHeight="1">
      <c r="B36" s="51">
        <v>6238</v>
      </c>
      <c r="C36" s="47" t="s">
        <v>82</v>
      </c>
      <c r="D36" s="54">
        <v>-100</v>
      </c>
      <c r="E36" s="23"/>
      <c r="F36" s="22">
        <v>7565</v>
      </c>
      <c r="G36" s="47" t="s">
        <v>58</v>
      </c>
      <c r="H36" s="46">
        <v>145220.02</v>
      </c>
    </row>
    <row r="37" spans="2:8" s="52" customFormat="1" ht="17.25" customHeight="1">
      <c r="B37" s="51">
        <v>6254</v>
      </c>
      <c r="C37" s="47" t="s">
        <v>26</v>
      </c>
      <c r="D37" s="54">
        <v>-2045.5</v>
      </c>
      <c r="E37" s="23"/>
      <c r="F37" s="26">
        <v>7680</v>
      </c>
      <c r="G37" s="47" t="s">
        <v>86</v>
      </c>
      <c r="H37" s="46">
        <v>423.65999999999997</v>
      </c>
    </row>
    <row r="38" spans="2:8" s="52" customFormat="1" ht="17.25" customHeight="1">
      <c r="B38" s="51">
        <v>6257</v>
      </c>
      <c r="C38" s="23" t="s">
        <v>59</v>
      </c>
      <c r="D38" s="54">
        <v>-870.7600000000001</v>
      </c>
      <c r="E38" s="23"/>
      <c r="F38" s="26"/>
      <c r="G38" s="23"/>
      <c r="H38" s="46"/>
    </row>
    <row r="39" spans="2:8" s="52" customFormat="1" ht="17.25" customHeight="1">
      <c r="B39" s="51">
        <v>6261</v>
      </c>
      <c r="C39" s="23" t="s">
        <v>60</v>
      </c>
      <c r="D39" s="54">
        <v>-577.39</v>
      </c>
      <c r="E39" s="23"/>
      <c r="F39" s="26"/>
      <c r="G39" s="23"/>
      <c r="H39" s="48"/>
    </row>
    <row r="40" spans="2:8" s="52" customFormat="1" ht="17.25" customHeight="1">
      <c r="B40" s="51">
        <v>6262</v>
      </c>
      <c r="C40" s="23" t="s">
        <v>61</v>
      </c>
      <c r="D40" s="54">
        <v>-288</v>
      </c>
      <c r="E40" s="23"/>
      <c r="F40" s="26"/>
      <c r="G40" s="23"/>
      <c r="H40" s="48"/>
    </row>
    <row r="41" spans="2:8" s="52" customFormat="1" ht="17.25" customHeight="1">
      <c r="B41" s="51">
        <v>6270</v>
      </c>
      <c r="C41" s="23" t="s">
        <v>62</v>
      </c>
      <c r="D41" s="54">
        <v>-63.789999999999985</v>
      </c>
      <c r="F41" s="26"/>
      <c r="G41" s="23"/>
      <c r="H41" s="53"/>
    </row>
    <row r="42" spans="2:8" s="52" customFormat="1" ht="17.25" customHeight="1">
      <c r="B42" s="51">
        <v>6280</v>
      </c>
      <c r="C42" s="23" t="s">
        <v>82</v>
      </c>
      <c r="D42" s="54">
        <v>-96</v>
      </c>
      <c r="F42" s="26"/>
      <c r="G42" s="23"/>
      <c r="H42" s="53"/>
    </row>
    <row r="43" spans="2:8" s="52" customFormat="1" ht="17.25" customHeight="1">
      <c r="B43" s="51">
        <v>6313</v>
      </c>
      <c r="C43" s="23" t="s">
        <v>63</v>
      </c>
      <c r="D43" s="54">
        <v>-634</v>
      </c>
      <c r="F43" s="26"/>
      <c r="G43" s="23"/>
      <c r="H43" s="53"/>
    </row>
    <row r="44" spans="2:8" s="52" customFormat="1" ht="17.25" customHeight="1">
      <c r="B44" s="51">
        <v>6411</v>
      </c>
      <c r="C44" s="23" t="s">
        <v>33</v>
      </c>
      <c r="D44" s="54">
        <v>-75377.91</v>
      </c>
      <c r="F44" s="26"/>
      <c r="G44" s="23"/>
      <c r="H44" s="53"/>
    </row>
    <row r="45" spans="2:8" s="52" customFormat="1" ht="17.25" customHeight="1">
      <c r="B45" s="51">
        <v>6451</v>
      </c>
      <c r="C45" s="23" t="s">
        <v>64</v>
      </c>
      <c r="D45" s="54">
        <v>-53740</v>
      </c>
      <c r="F45" s="26"/>
      <c r="G45" s="23"/>
      <c r="H45" s="53"/>
    </row>
    <row r="46" spans="2:8" s="52" customFormat="1" ht="17.25" customHeight="1">
      <c r="B46" s="51">
        <v>6452</v>
      </c>
      <c r="C46" s="23" t="s">
        <v>65</v>
      </c>
      <c r="D46" s="54">
        <v>-1902.7200000000003</v>
      </c>
      <c r="F46" s="26"/>
      <c r="G46" s="23"/>
      <c r="H46" s="53"/>
    </row>
    <row r="47" spans="2:8" s="52" customFormat="1" ht="17.25" customHeight="1">
      <c r="B47" s="51">
        <v>6453</v>
      </c>
      <c r="C47" s="23" t="s">
        <v>66</v>
      </c>
      <c r="D47" s="54">
        <v>-9246.43</v>
      </c>
      <c r="F47" s="26"/>
      <c r="G47" s="23"/>
      <c r="H47" s="53"/>
    </row>
    <row r="48" spans="2:8" s="52" customFormat="1" ht="17.25" customHeight="1">
      <c r="B48" s="51">
        <v>6458</v>
      </c>
      <c r="C48" s="23" t="s">
        <v>67</v>
      </c>
      <c r="D48" s="54">
        <v>-654.63</v>
      </c>
      <c r="F48" s="26"/>
      <c r="G48" s="23"/>
      <c r="H48" s="53"/>
    </row>
    <row r="49" spans="2:8" s="52" customFormat="1" ht="17.25" customHeight="1">
      <c r="B49" s="51">
        <v>6475</v>
      </c>
      <c r="C49" s="23" t="s">
        <v>68</v>
      </c>
      <c r="D49" s="54">
        <v>-588</v>
      </c>
      <c r="F49" s="26"/>
      <c r="G49" s="23"/>
      <c r="H49" s="53"/>
    </row>
    <row r="50" spans="2:8" s="52" customFormat="1" ht="17.25" customHeight="1">
      <c r="B50" s="51">
        <v>6480</v>
      </c>
      <c r="C50" s="23" t="s">
        <v>69</v>
      </c>
      <c r="D50" s="54">
        <v>-4480</v>
      </c>
      <c r="F50" s="26"/>
      <c r="G50" s="23"/>
      <c r="H50" s="53"/>
    </row>
    <row r="51" spans="2:8" s="52" customFormat="1" ht="17.25" customHeight="1">
      <c r="B51" s="51">
        <v>6562</v>
      </c>
      <c r="C51" s="23" t="s">
        <v>70</v>
      </c>
      <c r="D51" s="54">
        <v>-11867</v>
      </c>
      <c r="F51" s="26"/>
      <c r="G51" s="23"/>
      <c r="H51" s="53"/>
    </row>
    <row r="52" spans="2:8" s="52" customFormat="1" ht="17.25" customHeight="1">
      <c r="B52" s="51">
        <v>6563</v>
      </c>
      <c r="C52" s="23" t="s">
        <v>71</v>
      </c>
      <c r="D52" s="54">
        <v>-43</v>
      </c>
      <c r="F52" s="26"/>
      <c r="G52" s="23"/>
      <c r="H52" s="53"/>
    </row>
    <row r="53" spans="2:8" s="52" customFormat="1" ht="17.25" customHeight="1">
      <c r="B53" s="51">
        <v>6564</v>
      </c>
      <c r="C53" s="23" t="s">
        <v>72</v>
      </c>
      <c r="D53" s="54">
        <v>-123</v>
      </c>
      <c r="F53" s="26"/>
      <c r="G53" s="23"/>
      <c r="H53" s="53"/>
    </row>
    <row r="54" spans="2:8" s="52" customFormat="1" ht="17.25" customHeight="1">
      <c r="B54" s="26">
        <v>6565</v>
      </c>
      <c r="C54" s="23" t="s">
        <v>73</v>
      </c>
      <c r="D54" s="54">
        <v>-3747</v>
      </c>
      <c r="F54" s="26"/>
      <c r="G54" s="23"/>
      <c r="H54" s="53"/>
    </row>
    <row r="55" spans="2:8" s="52" customFormat="1" ht="17.25" customHeight="1">
      <c r="B55" s="49"/>
      <c r="C55" s="50" t="s">
        <v>9</v>
      </c>
      <c r="D55" s="55">
        <f>SUM(D22:D54)</f>
        <v>-189095.93000000002</v>
      </c>
      <c r="F55" s="49"/>
      <c r="G55" s="50" t="s">
        <v>9</v>
      </c>
      <c r="H55" s="55">
        <f>SUM(H22:H54)</f>
        <v>191288.42</v>
      </c>
    </row>
    <row r="57" spans="3:4" ht="18.75">
      <c r="C57" s="61" t="s">
        <v>11</v>
      </c>
      <c r="D57" s="60">
        <f>D55</f>
        <v>-189095.93000000002</v>
      </c>
    </row>
    <row r="58" spans="3:4" ht="18.75">
      <c r="C58" s="61" t="s">
        <v>12</v>
      </c>
      <c r="D58" s="60">
        <f>H55</f>
        <v>191288.42</v>
      </c>
    </row>
    <row r="59" spans="3:4" ht="18.75">
      <c r="C59" s="61" t="s">
        <v>74</v>
      </c>
      <c r="D59" s="60">
        <f>SUM(D57:D58)</f>
        <v>2192.4899999999907</v>
      </c>
    </row>
  </sheetData>
  <sheetProtection/>
  <mergeCells count="2">
    <mergeCell ref="B1:H1"/>
    <mergeCell ref="B2:H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showGridLines="0" zoomScalePageLayoutView="0" workbookViewId="0" topLeftCell="A8">
      <selection activeCell="C33" sqref="C33"/>
    </sheetView>
  </sheetViews>
  <sheetFormatPr defaultColWidth="9.140625" defaultRowHeight="15"/>
  <cols>
    <col min="1" max="1" width="0.85546875" style="0" customWidth="1"/>
    <col min="2" max="2" width="5.8515625" style="0" customWidth="1"/>
    <col min="3" max="3" width="33.00390625" style="0" customWidth="1"/>
    <col min="4" max="4" width="15.00390625" style="0" customWidth="1"/>
    <col min="5" max="5" width="3.421875" style="0" customWidth="1"/>
    <col min="6" max="6" width="5.8515625" style="0" customWidth="1"/>
    <col min="7" max="7" width="32.421875" style="0" customWidth="1"/>
    <col min="8" max="8" width="15.00390625" style="0" customWidth="1"/>
    <col min="9" max="10" width="10.57421875" style="0" customWidth="1"/>
    <col min="11" max="11" width="13.140625" style="0" bestFit="1" customWidth="1"/>
    <col min="12" max="16384" width="10.57421875" style="0" customWidth="1"/>
  </cols>
  <sheetData>
    <row r="1" spans="2:8" ht="43.5" customHeight="1">
      <c r="B1" s="133" t="s">
        <v>0</v>
      </c>
      <c r="C1" s="134"/>
      <c r="D1" s="134"/>
      <c r="E1" s="134"/>
      <c r="F1" s="134"/>
      <c r="G1" s="134"/>
      <c r="H1" s="135"/>
    </row>
    <row r="2" spans="2:8" ht="43.5" customHeight="1">
      <c r="B2" s="131" t="s">
        <v>88</v>
      </c>
      <c r="C2" s="132"/>
      <c r="D2" s="132"/>
      <c r="E2" s="132"/>
      <c r="F2" s="132"/>
      <c r="G2" s="132"/>
      <c r="H2" s="132"/>
    </row>
    <row r="3" spans="2:8" ht="15">
      <c r="B3" s="62"/>
      <c r="C3" s="62"/>
      <c r="D3" s="63"/>
      <c r="E3" s="62"/>
      <c r="F3" s="62"/>
      <c r="G3" s="62"/>
      <c r="H3" s="62"/>
    </row>
    <row r="4" spans="2:8" ht="34.5" customHeight="1">
      <c r="B4" s="101"/>
      <c r="C4" s="102" t="s">
        <v>11</v>
      </c>
      <c r="D4" s="103"/>
      <c r="E4" s="104"/>
      <c r="F4" s="101"/>
      <c r="G4" s="102" t="s">
        <v>12</v>
      </c>
      <c r="H4" s="105"/>
    </row>
    <row r="5" spans="2:8" ht="34.5" customHeight="1">
      <c r="B5" s="106"/>
      <c r="C5" s="107"/>
      <c r="D5" s="108" t="s">
        <v>42</v>
      </c>
      <c r="E5" s="107"/>
      <c r="F5" s="106"/>
      <c r="G5" s="107"/>
      <c r="H5" s="108" t="s">
        <v>42</v>
      </c>
    </row>
    <row r="6" spans="2:8" ht="34.5" customHeight="1">
      <c r="B6" s="109">
        <v>602</v>
      </c>
      <c r="C6" s="107" t="s">
        <v>13</v>
      </c>
      <c r="D6" s="110">
        <v>3500</v>
      </c>
      <c r="E6" s="107"/>
      <c r="F6" s="109">
        <v>7061</v>
      </c>
      <c r="G6" s="107" t="s">
        <v>75</v>
      </c>
      <c r="H6" s="111">
        <v>3500</v>
      </c>
    </row>
    <row r="7" spans="2:8" ht="34.5" customHeight="1">
      <c r="B7" s="109">
        <v>6064</v>
      </c>
      <c r="C7" s="107" t="s">
        <v>14</v>
      </c>
      <c r="D7" s="110">
        <v>800</v>
      </c>
      <c r="E7" s="107"/>
      <c r="F7" s="109">
        <v>7067</v>
      </c>
      <c r="G7" s="107" t="s">
        <v>15</v>
      </c>
      <c r="H7" s="111">
        <v>19800</v>
      </c>
    </row>
    <row r="8" spans="2:8" ht="34.5" customHeight="1">
      <c r="B8" s="109">
        <v>6068</v>
      </c>
      <c r="C8" s="107" t="s">
        <v>17</v>
      </c>
      <c r="D8" s="110">
        <v>600</v>
      </c>
      <c r="E8" s="107"/>
      <c r="F8" s="109">
        <v>7071</v>
      </c>
      <c r="G8" s="107" t="s">
        <v>16</v>
      </c>
      <c r="H8" s="111">
        <v>3000</v>
      </c>
    </row>
    <row r="9" spans="2:11" ht="34.5" customHeight="1">
      <c r="B9" s="109">
        <v>60681</v>
      </c>
      <c r="C9" s="107" t="s">
        <v>19</v>
      </c>
      <c r="D9" s="110">
        <v>2600</v>
      </c>
      <c r="E9" s="107"/>
      <c r="F9" s="109">
        <v>7073</v>
      </c>
      <c r="G9" s="107" t="s">
        <v>18</v>
      </c>
      <c r="H9" s="111">
        <v>1800</v>
      </c>
      <c r="K9" s="100"/>
    </row>
    <row r="10" spans="2:8" ht="34.5" customHeight="1">
      <c r="B10" s="109">
        <v>6132</v>
      </c>
      <c r="C10" s="107" t="s">
        <v>21</v>
      </c>
      <c r="D10" s="110">
        <v>4000</v>
      </c>
      <c r="E10" s="107"/>
      <c r="F10" s="109">
        <v>7084</v>
      </c>
      <c r="G10" s="107" t="s">
        <v>20</v>
      </c>
      <c r="H10" s="111">
        <v>400</v>
      </c>
    </row>
    <row r="11" spans="2:11" ht="34.5" customHeight="1">
      <c r="B11" s="109">
        <v>6163</v>
      </c>
      <c r="C11" s="107" t="s">
        <v>23</v>
      </c>
      <c r="D11" s="110">
        <v>600</v>
      </c>
      <c r="E11" s="107"/>
      <c r="F11" s="109">
        <v>7085</v>
      </c>
      <c r="G11" s="107" t="s">
        <v>22</v>
      </c>
      <c r="H11" s="111">
        <v>0</v>
      </c>
      <c r="K11" s="122"/>
    </row>
    <row r="12" spans="2:8" ht="34.5" customHeight="1">
      <c r="B12" s="109">
        <v>6235</v>
      </c>
      <c r="C12" s="107" t="s">
        <v>24</v>
      </c>
      <c r="D12" s="110">
        <v>1800</v>
      </c>
      <c r="E12" s="107"/>
      <c r="F12" s="109">
        <v>7412</v>
      </c>
      <c r="G12" s="107" t="s">
        <v>76</v>
      </c>
      <c r="H12" s="111">
        <v>0</v>
      </c>
    </row>
    <row r="13" spans="2:8" ht="34.5" customHeight="1">
      <c r="B13" s="109">
        <v>6254</v>
      </c>
      <c r="C13" s="107" t="s">
        <v>26</v>
      </c>
      <c r="D13" s="111">
        <v>2600</v>
      </c>
      <c r="E13" s="107"/>
      <c r="F13" s="109">
        <v>7413</v>
      </c>
      <c r="G13" s="107" t="s">
        <v>25</v>
      </c>
      <c r="H13" s="111">
        <v>0</v>
      </c>
    </row>
    <row r="14" spans="2:8" ht="34.5" customHeight="1">
      <c r="B14" s="109">
        <v>6262</v>
      </c>
      <c r="C14" s="107" t="s">
        <v>28</v>
      </c>
      <c r="D14" s="111">
        <v>865</v>
      </c>
      <c r="E14" s="107"/>
      <c r="F14" s="109">
        <v>7414</v>
      </c>
      <c r="G14" s="107" t="s">
        <v>27</v>
      </c>
      <c r="H14" s="111">
        <v>0</v>
      </c>
    </row>
    <row r="15" spans="2:8" ht="34.5" customHeight="1">
      <c r="B15" s="109">
        <v>627</v>
      </c>
      <c r="C15" s="107" t="s">
        <v>62</v>
      </c>
      <c r="D15" s="111">
        <v>65</v>
      </c>
      <c r="E15" s="107"/>
      <c r="F15" s="109">
        <v>746</v>
      </c>
      <c r="G15" s="107" t="s">
        <v>29</v>
      </c>
      <c r="H15" s="111">
        <v>3000</v>
      </c>
    </row>
    <row r="16" spans="2:8" ht="34.5" customHeight="1">
      <c r="B16" s="109">
        <v>6313</v>
      </c>
      <c r="C16" s="107" t="s">
        <v>31</v>
      </c>
      <c r="D16" s="111">
        <v>2500</v>
      </c>
      <c r="E16" s="107"/>
      <c r="F16" s="109">
        <v>749</v>
      </c>
      <c r="G16" s="107" t="s">
        <v>30</v>
      </c>
      <c r="H16" s="111">
        <v>1500</v>
      </c>
    </row>
    <row r="17" spans="2:8" ht="34.5" customHeight="1">
      <c r="B17" s="109">
        <v>6411</v>
      </c>
      <c r="C17" s="107" t="s">
        <v>33</v>
      </c>
      <c r="D17" s="111">
        <v>72000</v>
      </c>
      <c r="E17" s="107"/>
      <c r="F17" s="109">
        <v>7561</v>
      </c>
      <c r="G17" s="107" t="s">
        <v>32</v>
      </c>
      <c r="H17" s="111">
        <v>46500</v>
      </c>
    </row>
    <row r="18" spans="2:8" ht="34.5" customHeight="1">
      <c r="B18" s="109">
        <v>6412</v>
      </c>
      <c r="C18" s="107" t="s">
        <v>35</v>
      </c>
      <c r="D18" s="111">
        <v>17000</v>
      </c>
      <c r="E18" s="107"/>
      <c r="F18" s="109">
        <v>7565</v>
      </c>
      <c r="G18" s="107" t="s">
        <v>34</v>
      </c>
      <c r="H18" s="111">
        <v>95200</v>
      </c>
    </row>
    <row r="19" spans="2:8" ht="34.5" customHeight="1">
      <c r="B19" s="109">
        <v>6451</v>
      </c>
      <c r="C19" s="112" t="s">
        <v>37</v>
      </c>
      <c r="D19" s="111">
        <v>53000</v>
      </c>
      <c r="E19" s="107"/>
      <c r="F19" s="109">
        <v>756</v>
      </c>
      <c r="G19" s="107" t="s">
        <v>36</v>
      </c>
      <c r="H19" s="111">
        <v>0.73</v>
      </c>
    </row>
    <row r="20" spans="2:8" ht="34.5" customHeight="1">
      <c r="B20" s="109">
        <v>6475</v>
      </c>
      <c r="C20" s="112" t="s">
        <v>39</v>
      </c>
      <c r="D20" s="111">
        <v>1100</v>
      </c>
      <c r="E20" s="107"/>
      <c r="F20" s="109">
        <v>768</v>
      </c>
      <c r="G20" s="112" t="s">
        <v>38</v>
      </c>
      <c r="H20" s="110">
        <v>199.27</v>
      </c>
    </row>
    <row r="21" spans="2:8" ht="34.5" customHeight="1">
      <c r="B21" s="109">
        <v>6562</v>
      </c>
      <c r="C21" s="107" t="s">
        <v>40</v>
      </c>
      <c r="D21" s="111">
        <v>11870</v>
      </c>
      <c r="E21" s="107"/>
      <c r="F21" s="109"/>
      <c r="G21" s="112"/>
      <c r="H21" s="113"/>
    </row>
    <row r="22" spans="2:8" ht="34.5" customHeight="1">
      <c r="B22" s="109"/>
      <c r="C22" s="107"/>
      <c r="D22" s="114"/>
      <c r="E22" s="107"/>
      <c r="F22" s="106"/>
      <c r="G22" s="107"/>
      <c r="H22" s="115"/>
    </row>
    <row r="23" spans="2:8" ht="34.5" customHeight="1">
      <c r="B23" s="109">
        <v>120</v>
      </c>
      <c r="C23" s="107" t="s">
        <v>43</v>
      </c>
      <c r="D23" s="116">
        <v>0</v>
      </c>
      <c r="E23" s="107"/>
      <c r="F23" s="106"/>
      <c r="G23" s="107" t="s">
        <v>41</v>
      </c>
      <c r="H23" s="117">
        <v>0</v>
      </c>
    </row>
    <row r="24" spans="2:8" ht="34.5" customHeight="1">
      <c r="B24" s="118"/>
      <c r="C24" s="119" t="s">
        <v>9</v>
      </c>
      <c r="D24" s="120">
        <f>SUM(D6:D23)</f>
        <v>174900</v>
      </c>
      <c r="E24" s="121"/>
      <c r="F24" s="118"/>
      <c r="G24" s="119" t="s">
        <v>9</v>
      </c>
      <c r="H24" s="120">
        <f>SUM(H6:H23)</f>
        <v>174900</v>
      </c>
    </row>
    <row r="25" ht="7.5" customHeight="1"/>
  </sheetData>
  <sheetProtection/>
  <mergeCells count="2">
    <mergeCell ref="B2:H2"/>
    <mergeCell ref="B1:H1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L1">
      <selection activeCell="P4" sqref="P4"/>
    </sheetView>
  </sheetViews>
  <sheetFormatPr defaultColWidth="11.421875" defaultRowHeight="15"/>
  <cols>
    <col min="1" max="1" width="11.421875" style="0" customWidth="1"/>
    <col min="2" max="2" width="34.28125" style="0" customWidth="1"/>
    <col min="3" max="3" width="14.00390625" style="0" customWidth="1"/>
    <col min="4" max="4" width="1.7109375" style="0" customWidth="1"/>
    <col min="5" max="5" width="11.421875" style="0" customWidth="1"/>
    <col min="6" max="6" width="34.57421875" style="0" customWidth="1"/>
    <col min="7" max="7" width="14.00390625" style="0" customWidth="1"/>
    <col min="8" max="9" width="11.421875" style="0" customWidth="1"/>
    <col min="10" max="10" width="19.00390625" style="0" customWidth="1"/>
    <col min="11" max="13" width="14.421875" style="0" customWidth="1"/>
    <col min="14" max="15" width="11.421875" style="0" customWidth="1"/>
    <col min="16" max="16" width="23.140625" style="0" bestFit="1" customWidth="1"/>
    <col min="17" max="17" width="13.7109375" style="0" bestFit="1" customWidth="1"/>
    <col min="18" max="18" width="13.57421875" style="0" bestFit="1" customWidth="1"/>
    <col min="19" max="19" width="22.140625" style="0" bestFit="1" customWidth="1"/>
    <col min="20" max="20" width="19.421875" style="0" bestFit="1" customWidth="1"/>
  </cols>
  <sheetData>
    <row r="1" spans="1:22" ht="15.75">
      <c r="A1" s="38" t="s">
        <v>10</v>
      </c>
      <c r="B1" s="7"/>
      <c r="C1" s="7"/>
      <c r="D1" s="7"/>
      <c r="E1" s="7"/>
      <c r="F1" s="7"/>
      <c r="G1" s="39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40"/>
      <c r="B2" s="18"/>
      <c r="C2" s="18"/>
      <c r="D2" s="18"/>
      <c r="E2" s="18"/>
      <c r="F2" s="18"/>
      <c r="G2" s="4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>
      <c r="A3" s="42"/>
      <c r="B3" s="43" t="s">
        <v>11</v>
      </c>
      <c r="C3" s="44"/>
      <c r="D3" s="23"/>
      <c r="E3" s="42"/>
      <c r="F3" s="43" t="s">
        <v>12</v>
      </c>
      <c r="G3" s="44"/>
      <c r="J3" s="64"/>
      <c r="K3" s="64"/>
      <c r="L3" s="64"/>
      <c r="M3" s="66">
        <f>SUM(M5:M37)</f>
        <v>2192.489999999989</v>
      </c>
      <c r="N3" s="64"/>
      <c r="O3" s="64"/>
      <c r="P3" s="64"/>
      <c r="Q3" s="64"/>
      <c r="R3" s="64"/>
      <c r="S3" s="64"/>
      <c r="T3" s="64"/>
      <c r="U3" s="64"/>
      <c r="V3" s="64"/>
    </row>
    <row r="4" spans="1:22" ht="23.25" customHeight="1">
      <c r="A4" s="26"/>
      <c r="B4" s="23"/>
      <c r="C4" s="45"/>
      <c r="D4" s="23"/>
      <c r="E4" s="26"/>
      <c r="F4" s="23"/>
      <c r="G4" s="45"/>
      <c r="J4" s="67" t="s">
        <v>89</v>
      </c>
      <c r="K4" s="68" t="s">
        <v>11</v>
      </c>
      <c r="L4" s="68" t="s">
        <v>12</v>
      </c>
      <c r="M4" s="67" t="s">
        <v>90</v>
      </c>
      <c r="N4" s="64"/>
      <c r="O4" s="64"/>
      <c r="P4" s="69" t="s">
        <v>91</v>
      </c>
      <c r="Q4" s="70" t="s">
        <v>11</v>
      </c>
      <c r="R4" s="70" t="s">
        <v>12</v>
      </c>
      <c r="S4" s="69" t="s">
        <v>92</v>
      </c>
      <c r="T4" s="69" t="s">
        <v>93</v>
      </c>
      <c r="U4" s="71"/>
      <c r="V4" s="64"/>
    </row>
    <row r="5" spans="1:22" ht="15">
      <c r="A5" s="51">
        <v>4421</v>
      </c>
      <c r="B5" s="23" t="s">
        <v>77</v>
      </c>
      <c r="C5" s="124">
        <v>-2553</v>
      </c>
      <c r="D5" s="23"/>
      <c r="E5" s="125">
        <v>7030</v>
      </c>
      <c r="F5" s="23" t="s">
        <v>44</v>
      </c>
      <c r="G5" s="124">
        <v>167.5</v>
      </c>
      <c r="I5" s="123"/>
      <c r="J5" s="72" t="s">
        <v>94</v>
      </c>
      <c r="K5" s="73">
        <v>-875.2</v>
      </c>
      <c r="L5" s="73">
        <v>17852</v>
      </c>
      <c r="M5" s="74">
        <f>SUM(K5:L5)</f>
        <v>16976.8</v>
      </c>
      <c r="N5" s="65"/>
      <c r="O5" s="65"/>
      <c r="P5" s="75" t="s">
        <v>94</v>
      </c>
      <c r="Q5" s="76">
        <f>SUM(K5)</f>
        <v>-875.2</v>
      </c>
      <c r="R5" s="74">
        <f>SUM(L5)</f>
        <v>17852</v>
      </c>
      <c r="S5" s="77">
        <f>Q5/Q$13</f>
        <v>0.004628338642719598</v>
      </c>
      <c r="T5" s="77">
        <f>R5/R$13</f>
        <v>0.09332504288550243</v>
      </c>
      <c r="U5" s="78">
        <f>T5-S5</f>
        <v>0.08869670424278284</v>
      </c>
      <c r="V5" s="65"/>
    </row>
    <row r="6" spans="1:22" ht="25.5">
      <c r="A6" s="51">
        <v>6010</v>
      </c>
      <c r="B6" s="23" t="s">
        <v>13</v>
      </c>
      <c r="C6" s="124">
        <v>-8444.11</v>
      </c>
      <c r="D6" s="23"/>
      <c r="E6" s="125">
        <v>7061</v>
      </c>
      <c r="F6" s="23" t="s">
        <v>45</v>
      </c>
      <c r="G6" s="124">
        <v>7569.5</v>
      </c>
      <c r="I6" s="123"/>
      <c r="J6" s="151" t="s">
        <v>95</v>
      </c>
      <c r="K6" s="79">
        <v>-748.76</v>
      </c>
      <c r="L6" s="79">
        <v>167.5</v>
      </c>
      <c r="M6" s="146">
        <f>SUM(K6:L8)</f>
        <v>1410.6299999999999</v>
      </c>
      <c r="N6" s="65"/>
      <c r="O6" s="65"/>
      <c r="P6" s="75" t="s">
        <v>96</v>
      </c>
      <c r="Q6" s="76">
        <f>SUM(K6:K8)</f>
        <v>-796.87</v>
      </c>
      <c r="R6" s="76">
        <f>SUM(L6:L8)</f>
        <v>2207.5</v>
      </c>
      <c r="S6" s="77">
        <f aca="true" t="shared" si="0" ref="S6:S12">Q6/Q$13</f>
        <v>0.004214104449524641</v>
      </c>
      <c r="T6" s="77">
        <f aca="true" t="shared" si="1" ref="T6:T12">R6/R$13</f>
        <v>0.01154016536913212</v>
      </c>
      <c r="U6" s="78">
        <f aca="true" t="shared" si="2" ref="U6:U12">T6-S6</f>
        <v>0.007326060919607479</v>
      </c>
      <c r="V6" s="65"/>
    </row>
    <row r="7" spans="1:22" ht="15">
      <c r="A7" s="51">
        <v>6030</v>
      </c>
      <c r="B7" s="23" t="s">
        <v>78</v>
      </c>
      <c r="C7" s="124">
        <v>-250</v>
      </c>
      <c r="D7" s="23"/>
      <c r="E7" s="125">
        <v>7067</v>
      </c>
      <c r="F7" s="23" t="s">
        <v>15</v>
      </c>
      <c r="G7" s="124">
        <v>17852</v>
      </c>
      <c r="I7" s="123"/>
      <c r="J7" s="152"/>
      <c r="K7" s="79">
        <v>-40.66</v>
      </c>
      <c r="L7" s="156">
        <v>2040</v>
      </c>
      <c r="M7" s="154"/>
      <c r="N7" s="65"/>
      <c r="O7" s="65"/>
      <c r="P7" s="75" t="s">
        <v>97</v>
      </c>
      <c r="Q7" s="76">
        <f>SUM(K9)</f>
        <v>0</v>
      </c>
      <c r="R7" s="74">
        <f>SUM(L9:L11)</f>
        <v>8800</v>
      </c>
      <c r="S7" s="77">
        <f t="shared" si="0"/>
        <v>0</v>
      </c>
      <c r="T7" s="77">
        <f t="shared" si="1"/>
        <v>0.04600383023708388</v>
      </c>
      <c r="U7" s="78">
        <f t="shared" si="2"/>
        <v>0.04600383023708388</v>
      </c>
      <c r="V7" s="65"/>
    </row>
    <row r="8" spans="1:22" ht="25.5">
      <c r="A8" s="51">
        <v>6064</v>
      </c>
      <c r="B8" s="23" t="s">
        <v>46</v>
      </c>
      <c r="C8" s="124">
        <v>-7.45</v>
      </c>
      <c r="D8" s="23"/>
      <c r="E8" s="125">
        <v>7071</v>
      </c>
      <c r="F8" s="23" t="s">
        <v>48</v>
      </c>
      <c r="G8" s="124">
        <v>30</v>
      </c>
      <c r="I8" s="123"/>
      <c r="J8" s="153"/>
      <c r="K8" s="79">
        <v>-7.45</v>
      </c>
      <c r="L8" s="157"/>
      <c r="M8" s="155"/>
      <c r="N8" s="65"/>
      <c r="O8" s="65"/>
      <c r="P8" s="75" t="s">
        <v>99</v>
      </c>
      <c r="Q8" s="76">
        <f>SUM(K12:K14)</f>
        <v>-3482.91</v>
      </c>
      <c r="R8" s="74">
        <f>SUM(L12)</f>
        <v>7569.5</v>
      </c>
      <c r="S8" s="77">
        <f t="shared" si="0"/>
        <v>0.01841874650607234</v>
      </c>
      <c r="T8" s="77">
        <f t="shared" si="1"/>
        <v>0.03957113556586437</v>
      </c>
      <c r="U8" s="78">
        <f t="shared" si="2"/>
        <v>0.02115238905979203</v>
      </c>
      <c r="V8" s="65"/>
    </row>
    <row r="9" spans="1:22" ht="15">
      <c r="A9" s="51">
        <v>6067</v>
      </c>
      <c r="B9" s="23" t="s">
        <v>47</v>
      </c>
      <c r="C9" s="124">
        <v>-875.2</v>
      </c>
      <c r="D9" s="23"/>
      <c r="E9" s="125">
        <v>7073</v>
      </c>
      <c r="F9" s="23" t="s">
        <v>49</v>
      </c>
      <c r="G9" s="124">
        <v>2040</v>
      </c>
      <c r="I9" s="123"/>
      <c r="J9" s="158" t="s">
        <v>97</v>
      </c>
      <c r="K9" s="161"/>
      <c r="L9" s="80">
        <v>2000</v>
      </c>
      <c r="M9" s="146">
        <f>SUM(K9:L11)</f>
        <v>8800</v>
      </c>
      <c r="N9" s="65"/>
      <c r="O9" s="65"/>
      <c r="P9" s="75" t="s">
        <v>100</v>
      </c>
      <c r="Q9" s="76">
        <f>SUM(K15)</f>
        <v>-1325.85</v>
      </c>
      <c r="R9" s="74">
        <f>SUM(L15)</f>
        <v>1457</v>
      </c>
      <c r="S9" s="77">
        <f t="shared" si="0"/>
        <v>0.007011520554672964</v>
      </c>
      <c r="T9" s="77">
        <f t="shared" si="1"/>
        <v>0.007616770529026274</v>
      </c>
      <c r="U9" s="78">
        <f t="shared" si="2"/>
        <v>0.0006052499743533103</v>
      </c>
      <c r="V9" s="65"/>
    </row>
    <row r="10" spans="1:22" ht="51">
      <c r="A10" s="51">
        <v>6068</v>
      </c>
      <c r="B10" s="23" t="s">
        <v>17</v>
      </c>
      <c r="C10" s="124">
        <v>-374.41</v>
      </c>
      <c r="D10" s="23"/>
      <c r="E10" s="125">
        <v>7084</v>
      </c>
      <c r="F10" s="23" t="s">
        <v>18</v>
      </c>
      <c r="G10" s="124">
        <v>1457</v>
      </c>
      <c r="I10" s="123"/>
      <c r="J10" s="159"/>
      <c r="K10" s="162"/>
      <c r="L10" s="81">
        <v>3800</v>
      </c>
      <c r="M10" s="154"/>
      <c r="N10" s="65"/>
      <c r="O10" s="65"/>
      <c r="P10" s="75" t="s">
        <v>101</v>
      </c>
      <c r="Q10" s="76">
        <f>SUM(K16:K28)</f>
        <v>-164956.69</v>
      </c>
      <c r="R10" s="74">
        <f>SUM(L16:L28)</f>
        <v>152685.25999999998</v>
      </c>
      <c r="S10" s="77">
        <f t="shared" si="0"/>
        <v>0.8723439473287448</v>
      </c>
      <c r="T10" s="77">
        <f t="shared" si="1"/>
        <v>0.7981939523573879</v>
      </c>
      <c r="U10" s="78">
        <f t="shared" si="2"/>
        <v>-0.07414999497135688</v>
      </c>
      <c r="V10" s="65"/>
    </row>
    <row r="11" spans="1:22" ht="25.5">
      <c r="A11" s="51">
        <v>6069</v>
      </c>
      <c r="B11" s="23" t="s">
        <v>19</v>
      </c>
      <c r="C11" s="124">
        <v>-1325.8500000000001</v>
      </c>
      <c r="D11" s="23"/>
      <c r="E11" s="125">
        <v>7085</v>
      </c>
      <c r="F11" s="23" t="s">
        <v>83</v>
      </c>
      <c r="G11" s="124">
        <v>263.5</v>
      </c>
      <c r="I11" s="123"/>
      <c r="J11" s="160"/>
      <c r="K11" s="163"/>
      <c r="L11" s="81">
        <v>3000</v>
      </c>
      <c r="M11" s="155"/>
      <c r="N11" s="65"/>
      <c r="O11" s="65"/>
      <c r="P11" s="75" t="s">
        <v>98</v>
      </c>
      <c r="Q11" s="76">
        <f>SUM(K29)</f>
        <v>-8444.11</v>
      </c>
      <c r="R11" s="74">
        <f>SUM(L29)</f>
        <v>30</v>
      </c>
      <c r="S11" s="77">
        <f t="shared" si="0"/>
        <v>0.04465516523808842</v>
      </c>
      <c r="T11" s="77">
        <f t="shared" si="1"/>
        <v>0.00015683123944460414</v>
      </c>
      <c r="U11" s="78">
        <f t="shared" si="2"/>
        <v>-0.044498333998643815</v>
      </c>
      <c r="V11" s="65"/>
    </row>
    <row r="12" spans="1:22" ht="15">
      <c r="A12" s="51">
        <v>6073</v>
      </c>
      <c r="B12" s="23" t="s">
        <v>50</v>
      </c>
      <c r="C12" s="124">
        <v>-748.76</v>
      </c>
      <c r="D12" s="23"/>
      <c r="E12" s="125">
        <v>7088</v>
      </c>
      <c r="F12" s="23" t="s">
        <v>51</v>
      </c>
      <c r="G12" s="124">
        <v>1515</v>
      </c>
      <c r="I12" s="123"/>
      <c r="J12" s="142" t="s">
        <v>103</v>
      </c>
      <c r="K12" s="82">
        <v>-374.41</v>
      </c>
      <c r="L12" s="143">
        <v>7569.5</v>
      </c>
      <c r="M12" s="146">
        <f>SUM(K12:L14)</f>
        <v>4086.59</v>
      </c>
      <c r="N12" s="65"/>
      <c r="O12" s="65"/>
      <c r="P12" s="75" t="s">
        <v>104</v>
      </c>
      <c r="Q12" s="76">
        <f>SUM(K30:K40)</f>
        <v>-9214.300000000001</v>
      </c>
      <c r="R12" s="74">
        <f>SUM(L30:L40)</f>
        <v>687.16</v>
      </c>
      <c r="S12" s="77">
        <f t="shared" si="0"/>
        <v>0.04872817728017732</v>
      </c>
      <c r="T12" s="77">
        <f t="shared" si="1"/>
        <v>0.0035922718165584725</v>
      </c>
      <c r="U12" s="78">
        <f t="shared" si="2"/>
        <v>-0.04513590546361885</v>
      </c>
      <c r="V12" s="65"/>
    </row>
    <row r="13" spans="1:22" ht="15">
      <c r="A13" s="51">
        <v>6111</v>
      </c>
      <c r="B13" s="23" t="s">
        <v>52</v>
      </c>
      <c r="C13" s="124">
        <v>-40.66</v>
      </c>
      <c r="D13" s="23"/>
      <c r="E13" s="125">
        <v>7311</v>
      </c>
      <c r="F13" s="23" t="s">
        <v>53</v>
      </c>
      <c r="G13" s="124">
        <v>1634.24</v>
      </c>
      <c r="I13" s="123"/>
      <c r="J13" s="142"/>
      <c r="K13" s="82">
        <v>-2045.5</v>
      </c>
      <c r="L13" s="144"/>
      <c r="M13" s="147"/>
      <c r="N13" s="65"/>
      <c r="O13" s="65"/>
      <c r="P13" s="83" t="s">
        <v>9</v>
      </c>
      <c r="Q13" s="84">
        <f>SUM(Q5:Q12)</f>
        <v>-189095.93</v>
      </c>
      <c r="R13" s="85">
        <f>SUM(R5:R12)</f>
        <v>191288.41999999998</v>
      </c>
      <c r="S13" s="86">
        <f>SUM(S5:S12)</f>
        <v>1</v>
      </c>
      <c r="T13" s="86">
        <f>SUM(T5:T12)</f>
        <v>1</v>
      </c>
      <c r="U13" s="78">
        <f>-1-R13/Q13</f>
        <v>0.011594591168619939</v>
      </c>
      <c r="V13" s="65"/>
    </row>
    <row r="14" spans="1:22" ht="15">
      <c r="A14" s="51">
        <v>6114</v>
      </c>
      <c r="B14" s="23" t="s">
        <v>55</v>
      </c>
      <c r="C14" s="124">
        <v>-1220</v>
      </c>
      <c r="D14" s="23"/>
      <c r="E14" s="125">
        <v>7313</v>
      </c>
      <c r="F14" s="23" t="s">
        <v>84</v>
      </c>
      <c r="G14" s="124">
        <v>3790</v>
      </c>
      <c r="I14" s="123"/>
      <c r="J14" s="142"/>
      <c r="K14" s="87">
        <v>-1063</v>
      </c>
      <c r="L14" s="145"/>
      <c r="M14" s="148"/>
      <c r="N14" s="65"/>
      <c r="O14" s="65"/>
      <c r="P14" s="65"/>
      <c r="Q14" s="88"/>
      <c r="R14" s="65"/>
      <c r="S14" s="65"/>
      <c r="T14" s="65"/>
      <c r="U14" s="65"/>
      <c r="V14" s="65"/>
    </row>
    <row r="15" spans="1:22" ht="15">
      <c r="A15" s="51">
        <v>6132</v>
      </c>
      <c r="B15" s="23" t="s">
        <v>79</v>
      </c>
      <c r="C15" s="124">
        <v>-4224</v>
      </c>
      <c r="D15" s="23"/>
      <c r="E15" s="125">
        <v>7412</v>
      </c>
      <c r="F15" s="23" t="s">
        <v>54</v>
      </c>
      <c r="G15" s="124">
        <v>2000</v>
      </c>
      <c r="I15" s="123"/>
      <c r="J15" s="89" t="s">
        <v>100</v>
      </c>
      <c r="K15" s="90">
        <v>-1325.85</v>
      </c>
      <c r="L15" s="90">
        <v>1457</v>
      </c>
      <c r="M15" s="74">
        <f>SUM(K15:L15)</f>
        <v>131.1500000000001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15">
      <c r="A16" s="51">
        <v>6161</v>
      </c>
      <c r="B16" s="23" t="s">
        <v>57</v>
      </c>
      <c r="C16" s="124">
        <v>-953.36</v>
      </c>
      <c r="D16" s="23"/>
      <c r="E16" s="125">
        <v>7414</v>
      </c>
      <c r="F16" s="23" t="s">
        <v>56</v>
      </c>
      <c r="G16" s="124">
        <v>3800</v>
      </c>
      <c r="J16" s="149" t="s">
        <v>102</v>
      </c>
      <c r="K16" s="91">
        <v>-2553</v>
      </c>
      <c r="L16" s="92">
        <v>1515</v>
      </c>
      <c r="M16" s="150">
        <f>SUM(K16:L28)</f>
        <v>-12271.43000000001</v>
      </c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5">
      <c r="A17" s="51">
        <v>6163</v>
      </c>
      <c r="B17" s="23" t="s">
        <v>80</v>
      </c>
      <c r="C17" s="124">
        <v>-571</v>
      </c>
      <c r="D17" s="23"/>
      <c r="E17" s="125">
        <v>7490</v>
      </c>
      <c r="F17" s="23" t="s">
        <v>29</v>
      </c>
      <c r="G17" s="126">
        <v>3000</v>
      </c>
      <c r="J17" s="149"/>
      <c r="K17" s="91">
        <v>-634</v>
      </c>
      <c r="L17" s="92">
        <v>1634.24</v>
      </c>
      <c r="M17" s="150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15">
      <c r="A18" s="51">
        <v>6235</v>
      </c>
      <c r="B18" s="23" t="s">
        <v>81</v>
      </c>
      <c r="C18" s="124">
        <v>-1063</v>
      </c>
      <c r="D18" s="23"/>
      <c r="E18" s="125">
        <v>7563</v>
      </c>
      <c r="F18" s="23" t="s">
        <v>85</v>
      </c>
      <c r="G18" s="126">
        <v>526</v>
      </c>
      <c r="J18" s="149"/>
      <c r="K18" s="91">
        <v>-75377.91</v>
      </c>
      <c r="L18" s="92">
        <v>3790</v>
      </c>
      <c r="M18" s="150"/>
      <c r="N18" s="65"/>
      <c r="O18" s="65"/>
      <c r="P18" s="69" t="s">
        <v>91</v>
      </c>
      <c r="Q18" s="70" t="s">
        <v>11</v>
      </c>
      <c r="R18" s="70" t="s">
        <v>12</v>
      </c>
      <c r="S18" s="65"/>
      <c r="T18" s="65"/>
      <c r="U18" s="65"/>
      <c r="V18" s="65"/>
    </row>
    <row r="19" spans="1:22" ht="15">
      <c r="A19" s="51">
        <v>6238</v>
      </c>
      <c r="B19" s="47" t="s">
        <v>82</v>
      </c>
      <c r="C19" s="124">
        <v>-100</v>
      </c>
      <c r="D19" s="23"/>
      <c r="E19" s="125">
        <v>7565</v>
      </c>
      <c r="F19" s="99" t="s">
        <v>58</v>
      </c>
      <c r="G19" s="126">
        <v>145220.02</v>
      </c>
      <c r="J19" s="149"/>
      <c r="K19" s="91">
        <v>-53740</v>
      </c>
      <c r="L19" s="92">
        <v>526</v>
      </c>
      <c r="M19" s="150"/>
      <c r="N19" s="65"/>
      <c r="O19" s="65"/>
      <c r="P19" s="75" t="s">
        <v>94</v>
      </c>
      <c r="Q19" s="76">
        <v>875.2</v>
      </c>
      <c r="R19" s="74">
        <v>17852</v>
      </c>
      <c r="S19" s="65"/>
      <c r="T19" s="65"/>
      <c r="U19" s="65"/>
      <c r="V19" s="65"/>
    </row>
    <row r="20" spans="1:22" ht="25.5">
      <c r="A20" s="51">
        <v>6254</v>
      </c>
      <c r="B20" s="47" t="s">
        <v>26</v>
      </c>
      <c r="C20" s="124">
        <v>-2045.5</v>
      </c>
      <c r="D20" s="23"/>
      <c r="E20" s="125">
        <v>7680</v>
      </c>
      <c r="F20" s="47" t="s">
        <v>86</v>
      </c>
      <c r="G20" s="126">
        <v>423.65999999999997</v>
      </c>
      <c r="J20" s="149"/>
      <c r="K20" s="91">
        <v>-1902.7200000000003</v>
      </c>
      <c r="L20" s="92">
        <v>145220.02</v>
      </c>
      <c r="M20" s="150"/>
      <c r="N20" s="65"/>
      <c r="O20" s="65"/>
      <c r="P20" s="75" t="s">
        <v>96</v>
      </c>
      <c r="Q20" s="76">
        <v>796.87</v>
      </c>
      <c r="R20" s="76">
        <v>2207.5</v>
      </c>
      <c r="S20" s="65"/>
      <c r="T20" s="65"/>
      <c r="U20" s="65"/>
      <c r="V20" s="65"/>
    </row>
    <row r="21" spans="1:22" ht="15">
      <c r="A21" s="51">
        <v>6257</v>
      </c>
      <c r="B21" s="23" t="s">
        <v>59</v>
      </c>
      <c r="C21" s="124">
        <v>-870.7600000000001</v>
      </c>
      <c r="D21" s="23"/>
      <c r="E21" s="26"/>
      <c r="F21" s="23"/>
      <c r="G21" s="46"/>
      <c r="J21" s="149"/>
      <c r="K21" s="91">
        <v>-9246.43</v>
      </c>
      <c r="L21" s="139"/>
      <c r="M21" s="150"/>
      <c r="N21" s="65"/>
      <c r="O21" s="65"/>
      <c r="P21" s="75" t="s">
        <v>97</v>
      </c>
      <c r="Q21" s="76">
        <v>0</v>
      </c>
      <c r="R21" s="74">
        <v>8800</v>
      </c>
      <c r="S21" s="65"/>
      <c r="T21" s="65"/>
      <c r="U21" s="65"/>
      <c r="V21" s="65"/>
    </row>
    <row r="22" spans="1:22" ht="25.5">
      <c r="A22" s="51">
        <v>6261</v>
      </c>
      <c r="B22" s="23" t="s">
        <v>60</v>
      </c>
      <c r="C22" s="124">
        <v>-577.39</v>
      </c>
      <c r="D22" s="23"/>
      <c r="E22" s="26"/>
      <c r="F22" s="23"/>
      <c r="G22" s="48"/>
      <c r="J22" s="149"/>
      <c r="K22" s="91">
        <v>-654.63</v>
      </c>
      <c r="L22" s="140"/>
      <c r="M22" s="150"/>
      <c r="N22" s="65"/>
      <c r="O22" s="65"/>
      <c r="P22" s="75" t="s">
        <v>99</v>
      </c>
      <c r="Q22" s="76">
        <v>3482.91</v>
      </c>
      <c r="R22" s="74">
        <v>7569.5</v>
      </c>
      <c r="S22" s="65"/>
      <c r="T22" s="65"/>
      <c r="U22" s="65"/>
      <c r="V22" s="65"/>
    </row>
    <row r="23" spans="1:22" ht="15">
      <c r="A23" s="51">
        <v>6262</v>
      </c>
      <c r="B23" s="23" t="s">
        <v>61</v>
      </c>
      <c r="C23" s="124">
        <v>-288</v>
      </c>
      <c r="D23" s="23"/>
      <c r="E23" s="26"/>
      <c r="F23" s="23"/>
      <c r="G23" s="48"/>
      <c r="J23" s="149"/>
      <c r="K23" s="91">
        <v>-588</v>
      </c>
      <c r="L23" s="140"/>
      <c r="M23" s="150"/>
      <c r="N23" s="65"/>
      <c r="O23" s="65"/>
      <c r="P23" s="75" t="s">
        <v>100</v>
      </c>
      <c r="Q23" s="76">
        <v>1325.85</v>
      </c>
      <c r="R23" s="74">
        <v>1457</v>
      </c>
      <c r="S23" s="65"/>
      <c r="T23" s="65"/>
      <c r="U23" s="65"/>
      <c r="V23" s="65"/>
    </row>
    <row r="24" spans="1:22" ht="51">
      <c r="A24" s="51">
        <v>6270</v>
      </c>
      <c r="B24" s="23" t="s">
        <v>62</v>
      </c>
      <c r="C24" s="124">
        <v>-63.789999999999985</v>
      </c>
      <c r="D24" s="52"/>
      <c r="E24" s="26"/>
      <c r="F24" s="23"/>
      <c r="G24" s="53"/>
      <c r="J24" s="149"/>
      <c r="K24" s="91">
        <v>-4480</v>
      </c>
      <c r="L24" s="140"/>
      <c r="M24" s="150"/>
      <c r="N24" s="64"/>
      <c r="O24" s="64"/>
      <c r="P24" s="75" t="s">
        <v>101</v>
      </c>
      <c r="Q24" s="76">
        <v>164956.69</v>
      </c>
      <c r="R24" s="74">
        <v>152685.25999999998</v>
      </c>
      <c r="S24" s="64"/>
      <c r="T24" s="64"/>
      <c r="U24" s="64"/>
      <c r="V24" s="64"/>
    </row>
    <row r="25" spans="1:22" ht="25.5">
      <c r="A25" s="51">
        <v>6280</v>
      </c>
      <c r="B25" s="23" t="s">
        <v>82</v>
      </c>
      <c r="C25" s="124">
        <v>-96</v>
      </c>
      <c r="D25" s="52"/>
      <c r="E25" s="26"/>
      <c r="F25" s="23"/>
      <c r="G25" s="53"/>
      <c r="J25" s="149"/>
      <c r="K25" s="91">
        <v>-11867</v>
      </c>
      <c r="L25" s="140"/>
      <c r="M25" s="150"/>
      <c r="N25" s="64"/>
      <c r="O25" s="64"/>
      <c r="P25" s="75" t="s">
        <v>98</v>
      </c>
      <c r="Q25" s="76">
        <v>8444.11</v>
      </c>
      <c r="R25" s="74">
        <v>30</v>
      </c>
      <c r="S25" s="64"/>
      <c r="T25" s="64"/>
      <c r="U25" s="64"/>
      <c r="V25" s="64"/>
    </row>
    <row r="26" spans="1:22" ht="15">
      <c r="A26" s="51">
        <v>6313</v>
      </c>
      <c r="B26" s="23" t="s">
        <v>63</v>
      </c>
      <c r="C26" s="124">
        <v>-634</v>
      </c>
      <c r="D26" s="52"/>
      <c r="E26" s="26"/>
      <c r="F26" s="23"/>
      <c r="G26" s="53"/>
      <c r="J26" s="149"/>
      <c r="K26" s="91">
        <v>-43</v>
      </c>
      <c r="L26" s="140"/>
      <c r="M26" s="150"/>
      <c r="N26" s="64"/>
      <c r="O26" s="64"/>
      <c r="P26" s="75" t="s">
        <v>104</v>
      </c>
      <c r="Q26" s="76">
        <v>9214.3</v>
      </c>
      <c r="R26" s="74">
        <v>687.16</v>
      </c>
      <c r="S26" s="64"/>
      <c r="T26" s="64"/>
      <c r="U26" s="64"/>
      <c r="V26" s="64"/>
    </row>
    <row r="27" spans="1:22" ht="15">
      <c r="A27" s="51">
        <v>6411</v>
      </c>
      <c r="B27" s="23" t="s">
        <v>33</v>
      </c>
      <c r="C27" s="124">
        <v>-75377.91</v>
      </c>
      <c r="D27" s="52"/>
      <c r="E27" s="26"/>
      <c r="F27" s="23"/>
      <c r="G27" s="53"/>
      <c r="J27" s="149"/>
      <c r="K27" s="91">
        <v>-123</v>
      </c>
      <c r="L27" s="140"/>
      <c r="M27" s="150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">
      <c r="A28" s="51">
        <v>6451</v>
      </c>
      <c r="B28" s="23" t="s">
        <v>64</v>
      </c>
      <c r="C28" s="124">
        <v>-53740</v>
      </c>
      <c r="D28" s="52"/>
      <c r="E28" s="26"/>
      <c r="F28" s="23"/>
      <c r="G28" s="53"/>
      <c r="J28" s="149"/>
      <c r="K28" s="92">
        <v>-3747</v>
      </c>
      <c r="L28" s="141"/>
      <c r="M28" s="150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38.25">
      <c r="A29" s="51">
        <v>6452</v>
      </c>
      <c r="B29" s="23" t="s">
        <v>65</v>
      </c>
      <c r="C29" s="124">
        <v>-1902.7200000000003</v>
      </c>
      <c r="D29" s="52"/>
      <c r="E29" s="26"/>
      <c r="F29" s="23"/>
      <c r="G29" s="53"/>
      <c r="I29" s="123"/>
      <c r="J29" s="93" t="s">
        <v>98</v>
      </c>
      <c r="K29" s="94">
        <v>-8444.11</v>
      </c>
      <c r="L29" s="94">
        <v>30</v>
      </c>
      <c r="M29" s="97">
        <f>SUM(K29:L29)</f>
        <v>-8414.11</v>
      </c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" customHeight="1">
      <c r="A30" s="51">
        <v>6453</v>
      </c>
      <c r="B30" s="23" t="s">
        <v>66</v>
      </c>
      <c r="C30" s="124">
        <v>-9246.43</v>
      </c>
      <c r="D30" s="52"/>
      <c r="E30" s="26"/>
      <c r="F30" s="23"/>
      <c r="G30" s="53"/>
      <c r="J30" s="136" t="s">
        <v>105</v>
      </c>
      <c r="K30" s="95">
        <v>-250</v>
      </c>
      <c r="L30" s="95">
        <v>263.5</v>
      </c>
      <c r="M30" s="137">
        <f>SUM(K30:L40)</f>
        <v>-8527.140000000001</v>
      </c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">
      <c r="A31" s="51">
        <v>6458</v>
      </c>
      <c r="B31" s="23" t="s">
        <v>67</v>
      </c>
      <c r="C31" s="124">
        <v>-654.63</v>
      </c>
      <c r="D31" s="52"/>
      <c r="E31" s="26"/>
      <c r="F31" s="23"/>
      <c r="G31" s="53"/>
      <c r="J31" s="136"/>
      <c r="K31" s="95">
        <v>-1220</v>
      </c>
      <c r="L31" s="95">
        <v>423.65999999999997</v>
      </c>
      <c r="M31" s="137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>
      <c r="A32" s="51">
        <v>6475</v>
      </c>
      <c r="B32" s="23" t="s">
        <v>68</v>
      </c>
      <c r="C32" s="124">
        <v>-588</v>
      </c>
      <c r="D32" s="52"/>
      <c r="E32" s="26"/>
      <c r="F32" s="23"/>
      <c r="G32" s="53"/>
      <c r="J32" s="136"/>
      <c r="K32" s="95">
        <v>-4224</v>
      </c>
      <c r="L32" s="138"/>
      <c r="M32" s="137"/>
      <c r="N32" s="64"/>
      <c r="O32" s="64"/>
      <c r="P32" s="64"/>
      <c r="Q32" s="64"/>
      <c r="R32" s="64"/>
      <c r="S32" s="64"/>
      <c r="T32" s="64"/>
      <c r="U32" s="64"/>
      <c r="V32" s="64"/>
    </row>
    <row r="33" spans="1:13" ht="15">
      <c r="A33" s="51">
        <v>6480</v>
      </c>
      <c r="B33" s="23" t="s">
        <v>69</v>
      </c>
      <c r="C33" s="124">
        <v>-4480</v>
      </c>
      <c r="D33" s="52"/>
      <c r="E33" s="26"/>
      <c r="F33" s="23"/>
      <c r="G33" s="53"/>
      <c r="J33" s="136"/>
      <c r="K33" s="95">
        <v>-953.36</v>
      </c>
      <c r="L33" s="138"/>
      <c r="M33" s="137"/>
    </row>
    <row r="34" spans="1:13" ht="15">
      <c r="A34" s="51">
        <v>6562</v>
      </c>
      <c r="B34" s="23" t="s">
        <v>70</v>
      </c>
      <c r="C34" s="124">
        <v>-11867</v>
      </c>
      <c r="D34" s="52"/>
      <c r="E34" s="26"/>
      <c r="F34" s="23"/>
      <c r="G34" s="53"/>
      <c r="J34" s="136"/>
      <c r="K34" s="95">
        <v>-571</v>
      </c>
      <c r="L34" s="138"/>
      <c r="M34" s="137"/>
    </row>
    <row r="35" spans="1:13" ht="15">
      <c r="A35" s="51">
        <v>6563</v>
      </c>
      <c r="B35" s="23" t="s">
        <v>71</v>
      </c>
      <c r="C35" s="124">
        <v>-43</v>
      </c>
      <c r="D35" s="52"/>
      <c r="E35" s="26"/>
      <c r="F35" s="23"/>
      <c r="G35" s="53"/>
      <c r="J35" s="136"/>
      <c r="K35" s="95">
        <v>-100</v>
      </c>
      <c r="L35" s="138"/>
      <c r="M35" s="137"/>
    </row>
    <row r="36" spans="1:13" ht="15">
      <c r="A36" s="51">
        <v>6564</v>
      </c>
      <c r="B36" s="23" t="s">
        <v>72</v>
      </c>
      <c r="C36" s="124">
        <v>-123</v>
      </c>
      <c r="D36" s="52"/>
      <c r="E36" s="26"/>
      <c r="F36" s="23"/>
      <c r="G36" s="53"/>
      <c r="J36" s="136"/>
      <c r="K36" s="96">
        <v>-870.7600000000001</v>
      </c>
      <c r="L36" s="138"/>
      <c r="M36" s="137"/>
    </row>
    <row r="37" spans="1:13" ht="15">
      <c r="A37" s="26">
        <v>6565</v>
      </c>
      <c r="B37" s="23" t="s">
        <v>73</v>
      </c>
      <c r="C37" s="124">
        <v>-3747</v>
      </c>
      <c r="D37" s="52"/>
      <c r="E37" s="26"/>
      <c r="F37" s="23"/>
      <c r="G37" s="53"/>
      <c r="J37" s="136"/>
      <c r="K37" s="96">
        <v>-577.39</v>
      </c>
      <c r="L37" s="138"/>
      <c r="M37" s="137"/>
    </row>
    <row r="38" spans="1:13" ht="15">
      <c r="A38" s="49"/>
      <c r="B38" s="127" t="s">
        <v>9</v>
      </c>
      <c r="C38" s="128">
        <f>SUM(C5:C37)</f>
        <v>-189095.93000000002</v>
      </c>
      <c r="D38" s="52"/>
      <c r="E38" s="49"/>
      <c r="F38" s="127" t="s">
        <v>9</v>
      </c>
      <c r="G38" s="128">
        <f>SUM(G5:G37)</f>
        <v>191288.42</v>
      </c>
      <c r="J38" s="136"/>
      <c r="K38" s="96">
        <v>-288</v>
      </c>
      <c r="L38" s="138"/>
      <c r="M38" s="137"/>
    </row>
    <row r="39" spans="10:13" ht="15">
      <c r="J39" s="136"/>
      <c r="K39" s="96">
        <v>-63.789999999999985</v>
      </c>
      <c r="L39" s="138"/>
      <c r="M39" s="137"/>
    </row>
    <row r="40" spans="10:13" ht="15">
      <c r="J40" s="136"/>
      <c r="K40" s="96">
        <v>-96</v>
      </c>
      <c r="L40" s="138"/>
      <c r="M40" s="137"/>
    </row>
    <row r="41" spans="3:7" ht="15">
      <c r="C41" s="98"/>
      <c r="F41" s="100"/>
      <c r="G41" s="100"/>
    </row>
    <row r="42" spans="11:12" ht="15">
      <c r="K42" s="98">
        <f>SUM(K5:K40)</f>
        <v>-189095.93000000002</v>
      </c>
      <c r="L42" s="98">
        <f>SUM(L5:L40)</f>
        <v>191288.41999999998</v>
      </c>
    </row>
    <row r="46" ht="15">
      <c r="H46" s="100"/>
    </row>
  </sheetData>
  <sheetProtection/>
  <mergeCells count="15">
    <mergeCell ref="J6:J8"/>
    <mergeCell ref="M6:M8"/>
    <mergeCell ref="L7:L8"/>
    <mergeCell ref="J9:J11"/>
    <mergeCell ref="K9:K11"/>
    <mergeCell ref="M9:M11"/>
    <mergeCell ref="J30:J40"/>
    <mergeCell ref="M30:M40"/>
    <mergeCell ref="L32:L40"/>
    <mergeCell ref="L21:L28"/>
    <mergeCell ref="J12:J14"/>
    <mergeCell ref="L12:L14"/>
    <mergeCell ref="M12:M14"/>
    <mergeCell ref="J16:J28"/>
    <mergeCell ref="M16:M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Assinah</dc:creator>
  <cp:keywords/>
  <dc:description/>
  <cp:lastModifiedBy>ATKINSON Karen</cp:lastModifiedBy>
  <cp:lastPrinted>2019-11-14T06:03:13Z</cp:lastPrinted>
  <dcterms:created xsi:type="dcterms:W3CDTF">2015-11-26T19:46:54Z</dcterms:created>
  <dcterms:modified xsi:type="dcterms:W3CDTF">2019-11-24T22:09:43Z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